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aE\Desktop\Saglabatie dati PC\Domes dokumenti\Saistošie noteikumi 2021 no 01.07.2021\Nr.3 Budž\"/>
    </mc:Choice>
  </mc:AlternateContent>
  <xr:revisionPtr revIDLastSave="0" documentId="13_ncr:81_{CCE228CB-4D77-4EE7-9B65-5176B04F3204}" xr6:coauthVersionLast="47" xr6:coauthVersionMax="47" xr10:uidLastSave="{00000000-0000-0000-0000-000000000000}"/>
  <workbookProtection lockRevision="1"/>
  <bookViews>
    <workbookView xWindow="3030" yWindow="3030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Z_3A56BBDD_68CD_4AEA_B9E4_12391459D4C4_.wvu.Rows" localSheetId="0" hidden="1">Sheet1!$334:$334</definedName>
  </definedNames>
  <calcPr calcId="191029"/>
  <customWorkbookViews>
    <customWorkbookView name="Santa Eberte - Personal View" guid="{C25D6CC8-E664-4062-B749-2EB99412911A}" mergeInterval="0" personalView="1" xWindow="202" yWindow="202" windowWidth="1440" windowHeight="759" activeSheetId="1"/>
    <customWorkbookView name="Natalija Vdobčenko - Personal View" guid="{CFE03FCF-A4D8-435A-8A9B-0544466F5A93}" mergeInterval="0" personalView="1" maximized="1" xWindow="-8" yWindow="-8" windowWidth="1936" windowHeight="1056" activeSheetId="1"/>
    <customWorkbookView name="Jolanta Kalniņa - Personal View" guid="{3A56BBDD-68CD-4AEA-B9E4-12391459D4C4}" mergeInterval="0" personalView="1" maximized="1" xWindow="-8" yWindow="-8" windowWidth="1936" windowHeight="1056" activeSheetId="1"/>
    <customWorkbookView name="Dace Riterfelte - Personal View" guid="{381B6CC5-6026-4726-9202-A8B5F86C288C}" mergeInterval="0" personalView="1" xWindow="103" yWindow="234" windowWidth="1698" windowHeight="61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8" i="1" l="1"/>
  <c r="F236" i="1" s="1"/>
  <c r="G208" i="1"/>
  <c r="G236" i="1" s="1"/>
  <c r="H208" i="1"/>
  <c r="H236" i="1" s="1"/>
  <c r="I208" i="1"/>
  <c r="I236" i="1" s="1"/>
  <c r="J208" i="1"/>
  <c r="J236" i="1" s="1"/>
  <c r="K208" i="1"/>
  <c r="K236" i="1" s="1"/>
  <c r="L208" i="1"/>
  <c r="L236" i="1" s="1"/>
  <c r="M208" i="1"/>
  <c r="M236" i="1" s="1"/>
  <c r="F205" i="1"/>
  <c r="G205" i="1"/>
  <c r="H205" i="1"/>
  <c r="I205" i="1"/>
  <c r="J205" i="1"/>
  <c r="K205" i="1"/>
  <c r="L205" i="1"/>
  <c r="M205" i="1"/>
  <c r="E16" i="1"/>
  <c r="F16" i="1"/>
  <c r="G16" i="1"/>
  <c r="H16" i="1"/>
  <c r="I16" i="1"/>
  <c r="J16" i="1"/>
  <c r="K16" i="1"/>
  <c r="L16" i="1"/>
  <c r="M16" i="1"/>
  <c r="C896" i="1" l="1"/>
  <c r="F608" i="1" l="1"/>
  <c r="G608" i="1"/>
  <c r="H608" i="1"/>
  <c r="I608" i="1"/>
  <c r="J608" i="1"/>
  <c r="K608" i="1"/>
  <c r="L608" i="1"/>
  <c r="M608" i="1"/>
  <c r="E608" i="1"/>
  <c r="F609" i="1"/>
  <c r="F610" i="1" s="1"/>
  <c r="G609" i="1"/>
  <c r="H609" i="1"/>
  <c r="I609" i="1"/>
  <c r="J609" i="1"/>
  <c r="K609" i="1"/>
  <c r="L609" i="1"/>
  <c r="M609" i="1"/>
  <c r="G427" i="1"/>
  <c r="J610" i="1" l="1"/>
  <c r="M610" i="1"/>
  <c r="I610" i="1"/>
  <c r="L610" i="1"/>
  <c r="H610" i="1"/>
  <c r="K610" i="1"/>
  <c r="G610" i="1"/>
  <c r="E428" i="1"/>
  <c r="E810" i="1"/>
  <c r="E609" i="1" l="1"/>
  <c r="E610" i="1" s="1"/>
  <c r="M808" i="1"/>
  <c r="L808" i="1"/>
  <c r="K808" i="1"/>
  <c r="J808" i="1"/>
  <c r="I808" i="1"/>
  <c r="H808" i="1"/>
  <c r="G808" i="1"/>
  <c r="F808" i="1"/>
  <c r="E808" i="1"/>
  <c r="D807" i="1"/>
  <c r="C807" i="1" s="1"/>
  <c r="D806" i="1"/>
  <c r="C806" i="1" s="1"/>
  <c r="D808" i="1" l="1"/>
  <c r="C808" i="1"/>
  <c r="M778" i="1"/>
  <c r="L778" i="1"/>
  <c r="K778" i="1"/>
  <c r="J778" i="1"/>
  <c r="I778" i="1"/>
  <c r="H778" i="1"/>
  <c r="G778" i="1"/>
  <c r="F778" i="1"/>
  <c r="E778" i="1"/>
  <c r="D777" i="1"/>
  <c r="C777" i="1" s="1"/>
  <c r="D776" i="1"/>
  <c r="D778" i="1" l="1"/>
  <c r="C776" i="1"/>
  <c r="C778" i="1" s="1"/>
  <c r="F428" i="1"/>
  <c r="G428" i="1"/>
  <c r="H428" i="1"/>
  <c r="I428" i="1"/>
  <c r="J428" i="1"/>
  <c r="K428" i="1"/>
  <c r="L428" i="1"/>
  <c r="M428" i="1"/>
  <c r="M447" i="1"/>
  <c r="L447" i="1"/>
  <c r="K447" i="1"/>
  <c r="J447" i="1"/>
  <c r="I447" i="1"/>
  <c r="H447" i="1"/>
  <c r="G447" i="1"/>
  <c r="F447" i="1"/>
  <c r="E447" i="1"/>
  <c r="D446" i="1"/>
  <c r="C446" i="1" s="1"/>
  <c r="D445" i="1"/>
  <c r="D447" i="1" l="1"/>
  <c r="C445" i="1"/>
  <c r="C447" i="1" s="1"/>
  <c r="M784" i="1"/>
  <c r="L784" i="1"/>
  <c r="K784" i="1"/>
  <c r="J784" i="1"/>
  <c r="I784" i="1"/>
  <c r="H784" i="1"/>
  <c r="G784" i="1"/>
  <c r="F784" i="1"/>
  <c r="E784" i="1"/>
  <c r="D783" i="1"/>
  <c r="C783" i="1" s="1"/>
  <c r="D782" i="1"/>
  <c r="C782" i="1" s="1"/>
  <c r="C784" i="1" l="1"/>
  <c r="D784" i="1"/>
  <c r="F810" i="1"/>
  <c r="G810" i="1"/>
  <c r="H810" i="1"/>
  <c r="I810" i="1"/>
  <c r="J810" i="1"/>
  <c r="K810" i="1"/>
  <c r="L810" i="1"/>
  <c r="M810" i="1"/>
  <c r="E809" i="1"/>
  <c r="F809" i="1"/>
  <c r="G809" i="1"/>
  <c r="H809" i="1"/>
  <c r="I809" i="1"/>
  <c r="J809" i="1"/>
  <c r="K809" i="1"/>
  <c r="L809" i="1"/>
  <c r="M809" i="1"/>
  <c r="M886" i="1"/>
  <c r="L886" i="1"/>
  <c r="K886" i="1"/>
  <c r="J886" i="1"/>
  <c r="I886" i="1"/>
  <c r="H886" i="1"/>
  <c r="G886" i="1"/>
  <c r="F886" i="1"/>
  <c r="E886" i="1"/>
  <c r="D885" i="1"/>
  <c r="C885" i="1" s="1"/>
  <c r="D884" i="1"/>
  <c r="C884" i="1" s="1"/>
  <c r="M841" i="1"/>
  <c r="L841" i="1"/>
  <c r="K841" i="1"/>
  <c r="J841" i="1"/>
  <c r="I841" i="1"/>
  <c r="H841" i="1"/>
  <c r="G841" i="1"/>
  <c r="F841" i="1"/>
  <c r="E841" i="1"/>
  <c r="D840" i="1"/>
  <c r="C840" i="1" s="1"/>
  <c r="D839" i="1"/>
  <c r="M838" i="1"/>
  <c r="L838" i="1"/>
  <c r="K838" i="1"/>
  <c r="J838" i="1"/>
  <c r="I838" i="1"/>
  <c r="H838" i="1"/>
  <c r="G838" i="1"/>
  <c r="F838" i="1"/>
  <c r="E838" i="1"/>
  <c r="D837" i="1"/>
  <c r="C837" i="1" s="1"/>
  <c r="D836" i="1"/>
  <c r="C836" i="1" s="1"/>
  <c r="M835" i="1"/>
  <c r="L835" i="1"/>
  <c r="K835" i="1"/>
  <c r="J835" i="1"/>
  <c r="I835" i="1"/>
  <c r="H835" i="1"/>
  <c r="G835" i="1"/>
  <c r="F835" i="1"/>
  <c r="E835" i="1"/>
  <c r="D834" i="1"/>
  <c r="C834" i="1" s="1"/>
  <c r="D833" i="1"/>
  <c r="M832" i="1"/>
  <c r="L832" i="1"/>
  <c r="K832" i="1"/>
  <c r="J832" i="1"/>
  <c r="I832" i="1"/>
  <c r="H832" i="1"/>
  <c r="G832" i="1"/>
  <c r="F832" i="1"/>
  <c r="E832" i="1"/>
  <c r="D831" i="1"/>
  <c r="C831" i="1" s="1"/>
  <c r="D830" i="1"/>
  <c r="M829" i="1"/>
  <c r="L829" i="1"/>
  <c r="K829" i="1"/>
  <c r="J829" i="1"/>
  <c r="I829" i="1"/>
  <c r="H829" i="1"/>
  <c r="G829" i="1"/>
  <c r="F829" i="1"/>
  <c r="E829" i="1"/>
  <c r="D828" i="1"/>
  <c r="C828" i="1" s="1"/>
  <c r="D827" i="1"/>
  <c r="M820" i="1"/>
  <c r="L820" i="1"/>
  <c r="K820" i="1"/>
  <c r="J820" i="1"/>
  <c r="I820" i="1"/>
  <c r="H820" i="1"/>
  <c r="G820" i="1"/>
  <c r="F820" i="1"/>
  <c r="E820" i="1"/>
  <c r="D819" i="1"/>
  <c r="C819" i="1" s="1"/>
  <c r="D818" i="1"/>
  <c r="C818" i="1" s="1"/>
  <c r="M817" i="1"/>
  <c r="L817" i="1"/>
  <c r="K817" i="1"/>
  <c r="J817" i="1"/>
  <c r="I817" i="1"/>
  <c r="H817" i="1"/>
  <c r="G817" i="1"/>
  <c r="F817" i="1"/>
  <c r="E817" i="1"/>
  <c r="D816" i="1"/>
  <c r="C816" i="1" s="1"/>
  <c r="D815" i="1"/>
  <c r="C815" i="1" s="1"/>
  <c r="M775" i="1"/>
  <c r="L775" i="1"/>
  <c r="K775" i="1"/>
  <c r="J775" i="1"/>
  <c r="I775" i="1"/>
  <c r="H775" i="1"/>
  <c r="G775" i="1"/>
  <c r="F775" i="1"/>
  <c r="E775" i="1"/>
  <c r="D774" i="1"/>
  <c r="C774" i="1" s="1"/>
  <c r="D773" i="1"/>
  <c r="M769" i="1"/>
  <c r="L769" i="1"/>
  <c r="K769" i="1"/>
  <c r="J769" i="1"/>
  <c r="I769" i="1"/>
  <c r="H769" i="1"/>
  <c r="G769" i="1"/>
  <c r="F769" i="1"/>
  <c r="E769" i="1"/>
  <c r="D768" i="1"/>
  <c r="C768" i="1" s="1"/>
  <c r="D767" i="1"/>
  <c r="M739" i="1"/>
  <c r="L739" i="1"/>
  <c r="K739" i="1"/>
  <c r="J739" i="1"/>
  <c r="I739" i="1"/>
  <c r="H739" i="1"/>
  <c r="G739" i="1"/>
  <c r="F739" i="1"/>
  <c r="E739" i="1"/>
  <c r="D738" i="1"/>
  <c r="C738" i="1" s="1"/>
  <c r="D737" i="1"/>
  <c r="C737" i="1" s="1"/>
  <c r="M727" i="1"/>
  <c r="L727" i="1"/>
  <c r="K727" i="1"/>
  <c r="J727" i="1"/>
  <c r="I727" i="1"/>
  <c r="H727" i="1"/>
  <c r="G727" i="1"/>
  <c r="F727" i="1"/>
  <c r="E727" i="1"/>
  <c r="D726" i="1"/>
  <c r="C726" i="1" s="1"/>
  <c r="D725" i="1"/>
  <c r="C725" i="1" s="1"/>
  <c r="M712" i="1"/>
  <c r="L712" i="1"/>
  <c r="K712" i="1"/>
  <c r="J712" i="1"/>
  <c r="I712" i="1"/>
  <c r="H712" i="1"/>
  <c r="G712" i="1"/>
  <c r="F712" i="1"/>
  <c r="E712" i="1"/>
  <c r="D711" i="1"/>
  <c r="C711" i="1" s="1"/>
  <c r="D710" i="1"/>
  <c r="M703" i="1"/>
  <c r="L703" i="1"/>
  <c r="K703" i="1"/>
  <c r="J703" i="1"/>
  <c r="I703" i="1"/>
  <c r="H703" i="1"/>
  <c r="G703" i="1"/>
  <c r="F703" i="1"/>
  <c r="E703" i="1"/>
  <c r="D702" i="1"/>
  <c r="C702" i="1" s="1"/>
  <c r="D701" i="1"/>
  <c r="C701" i="1" s="1"/>
  <c r="M700" i="1"/>
  <c r="L700" i="1"/>
  <c r="K700" i="1"/>
  <c r="J700" i="1"/>
  <c r="I700" i="1"/>
  <c r="H700" i="1"/>
  <c r="G700" i="1"/>
  <c r="F700" i="1"/>
  <c r="E700" i="1"/>
  <c r="D699" i="1"/>
  <c r="C699" i="1" s="1"/>
  <c r="D698" i="1"/>
  <c r="C698" i="1" s="1"/>
  <c r="D686" i="1"/>
  <c r="C686" i="1" s="1"/>
  <c r="D687" i="1"/>
  <c r="C687" i="1" s="1"/>
  <c r="M688" i="1"/>
  <c r="L688" i="1"/>
  <c r="K688" i="1"/>
  <c r="J688" i="1"/>
  <c r="I688" i="1"/>
  <c r="H688" i="1"/>
  <c r="G688" i="1"/>
  <c r="F688" i="1"/>
  <c r="E688" i="1"/>
  <c r="M682" i="1"/>
  <c r="L682" i="1"/>
  <c r="K682" i="1"/>
  <c r="J682" i="1"/>
  <c r="I682" i="1"/>
  <c r="H682" i="1"/>
  <c r="G682" i="1"/>
  <c r="F682" i="1"/>
  <c r="E682" i="1"/>
  <c r="D681" i="1"/>
  <c r="C681" i="1" s="1"/>
  <c r="D680" i="1"/>
  <c r="M670" i="1"/>
  <c r="L670" i="1"/>
  <c r="K670" i="1"/>
  <c r="J670" i="1"/>
  <c r="I670" i="1"/>
  <c r="H670" i="1"/>
  <c r="G670" i="1"/>
  <c r="F670" i="1"/>
  <c r="E670" i="1"/>
  <c r="D669" i="1"/>
  <c r="C669" i="1" s="1"/>
  <c r="D668" i="1"/>
  <c r="C668" i="1" s="1"/>
  <c r="M667" i="1"/>
  <c r="L667" i="1"/>
  <c r="K667" i="1"/>
  <c r="J667" i="1"/>
  <c r="I667" i="1"/>
  <c r="H667" i="1"/>
  <c r="G667" i="1"/>
  <c r="F667" i="1"/>
  <c r="E667" i="1"/>
  <c r="D666" i="1"/>
  <c r="C666" i="1" s="1"/>
  <c r="D665" i="1"/>
  <c r="C665" i="1" s="1"/>
  <c r="M646" i="1"/>
  <c r="L646" i="1"/>
  <c r="K646" i="1"/>
  <c r="J646" i="1"/>
  <c r="I646" i="1"/>
  <c r="H646" i="1"/>
  <c r="G646" i="1"/>
  <c r="F646" i="1"/>
  <c r="E646" i="1"/>
  <c r="D645" i="1"/>
  <c r="C645" i="1" s="1"/>
  <c r="D644" i="1"/>
  <c r="M643" i="1"/>
  <c r="L643" i="1"/>
  <c r="K643" i="1"/>
  <c r="J643" i="1"/>
  <c r="I643" i="1"/>
  <c r="H643" i="1"/>
  <c r="G643" i="1"/>
  <c r="F643" i="1"/>
  <c r="E643" i="1"/>
  <c r="D642" i="1"/>
  <c r="C642" i="1" s="1"/>
  <c r="D641" i="1"/>
  <c r="M640" i="1"/>
  <c r="L640" i="1"/>
  <c r="K640" i="1"/>
  <c r="J640" i="1"/>
  <c r="I640" i="1"/>
  <c r="H640" i="1"/>
  <c r="G640" i="1"/>
  <c r="F640" i="1"/>
  <c r="E640" i="1"/>
  <c r="D639" i="1"/>
  <c r="C639" i="1" s="1"/>
  <c r="D638" i="1"/>
  <c r="M637" i="1"/>
  <c r="L637" i="1"/>
  <c r="K637" i="1"/>
  <c r="J637" i="1"/>
  <c r="I637" i="1"/>
  <c r="H637" i="1"/>
  <c r="G637" i="1"/>
  <c r="F637" i="1"/>
  <c r="E637" i="1"/>
  <c r="D636" i="1"/>
  <c r="C636" i="1" s="1"/>
  <c r="D635" i="1"/>
  <c r="M604" i="1"/>
  <c r="L604" i="1"/>
  <c r="K604" i="1"/>
  <c r="J604" i="1"/>
  <c r="I604" i="1"/>
  <c r="H604" i="1"/>
  <c r="G604" i="1"/>
  <c r="F604" i="1"/>
  <c r="E604" i="1"/>
  <c r="D603" i="1"/>
  <c r="C603" i="1" s="1"/>
  <c r="D602" i="1"/>
  <c r="C602" i="1" s="1"/>
  <c r="M601" i="1"/>
  <c r="L601" i="1"/>
  <c r="K601" i="1"/>
  <c r="J601" i="1"/>
  <c r="I601" i="1"/>
  <c r="H601" i="1"/>
  <c r="G601" i="1"/>
  <c r="F601" i="1"/>
  <c r="E601" i="1"/>
  <c r="D600" i="1"/>
  <c r="C600" i="1" s="1"/>
  <c r="D599" i="1"/>
  <c r="C599" i="1" s="1"/>
  <c r="M598" i="1"/>
  <c r="L598" i="1"/>
  <c r="K598" i="1"/>
  <c r="J598" i="1"/>
  <c r="I598" i="1"/>
  <c r="H598" i="1"/>
  <c r="G598" i="1"/>
  <c r="F598" i="1"/>
  <c r="E598" i="1"/>
  <c r="D597" i="1"/>
  <c r="C597" i="1" s="1"/>
  <c r="D596" i="1"/>
  <c r="M595" i="1"/>
  <c r="L595" i="1"/>
  <c r="K595" i="1"/>
  <c r="J595" i="1"/>
  <c r="I595" i="1"/>
  <c r="H595" i="1"/>
  <c r="G595" i="1"/>
  <c r="F595" i="1"/>
  <c r="E595" i="1"/>
  <c r="D594" i="1"/>
  <c r="C594" i="1" s="1"/>
  <c r="D593" i="1"/>
  <c r="F570" i="1"/>
  <c r="G570" i="1"/>
  <c r="H570" i="1"/>
  <c r="I570" i="1"/>
  <c r="J570" i="1"/>
  <c r="K570" i="1"/>
  <c r="L570" i="1"/>
  <c r="M570" i="1"/>
  <c r="E570" i="1"/>
  <c r="E569" i="1"/>
  <c r="F569" i="1"/>
  <c r="G569" i="1"/>
  <c r="H569" i="1"/>
  <c r="I569" i="1"/>
  <c r="J569" i="1"/>
  <c r="K569" i="1"/>
  <c r="L569" i="1"/>
  <c r="M569" i="1"/>
  <c r="M583" i="1"/>
  <c r="L583" i="1"/>
  <c r="K583" i="1"/>
  <c r="J583" i="1"/>
  <c r="I583" i="1"/>
  <c r="H583" i="1"/>
  <c r="G583" i="1"/>
  <c r="F583" i="1"/>
  <c r="E583" i="1"/>
  <c r="D582" i="1"/>
  <c r="C582" i="1" s="1"/>
  <c r="D581" i="1"/>
  <c r="M580" i="1"/>
  <c r="L580" i="1"/>
  <c r="K580" i="1"/>
  <c r="J580" i="1"/>
  <c r="I580" i="1"/>
  <c r="H580" i="1"/>
  <c r="G580" i="1"/>
  <c r="F580" i="1"/>
  <c r="E580" i="1"/>
  <c r="D579" i="1"/>
  <c r="C579" i="1" s="1"/>
  <c r="D578" i="1"/>
  <c r="C578" i="1" s="1"/>
  <c r="D835" i="1" l="1"/>
  <c r="J811" i="1"/>
  <c r="D583" i="1"/>
  <c r="D598" i="1"/>
  <c r="F811" i="1"/>
  <c r="L811" i="1"/>
  <c r="H811" i="1"/>
  <c r="D640" i="1"/>
  <c r="D682" i="1"/>
  <c r="D775" i="1"/>
  <c r="D769" i="1"/>
  <c r="K811" i="1"/>
  <c r="G811" i="1"/>
  <c r="E811" i="1"/>
  <c r="D712" i="1"/>
  <c r="D829" i="1"/>
  <c r="D832" i="1"/>
  <c r="C580" i="1"/>
  <c r="C700" i="1"/>
  <c r="C703" i="1"/>
  <c r="D643" i="1"/>
  <c r="D703" i="1"/>
  <c r="C886" i="1"/>
  <c r="C830" i="1"/>
  <c r="C832" i="1" s="1"/>
  <c r="C833" i="1"/>
  <c r="C835" i="1" s="1"/>
  <c r="C838" i="1"/>
  <c r="D841" i="1"/>
  <c r="C817" i="1"/>
  <c r="C727" i="1"/>
  <c r="C739" i="1"/>
  <c r="C767" i="1"/>
  <c r="C769" i="1" s="1"/>
  <c r="C773" i="1"/>
  <c r="C775" i="1" s="1"/>
  <c r="D817" i="1"/>
  <c r="D820" i="1"/>
  <c r="M811" i="1"/>
  <c r="I811" i="1"/>
  <c r="D886" i="1"/>
  <c r="C839" i="1"/>
  <c r="C841" i="1" s="1"/>
  <c r="D838" i="1"/>
  <c r="C827" i="1"/>
  <c r="C829" i="1" s="1"/>
  <c r="C820" i="1"/>
  <c r="D739" i="1"/>
  <c r="D727" i="1"/>
  <c r="C710" i="1"/>
  <c r="C712" i="1" s="1"/>
  <c r="D700" i="1"/>
  <c r="C670" i="1"/>
  <c r="D637" i="1"/>
  <c r="C635" i="1"/>
  <c r="C637" i="1" s="1"/>
  <c r="C638" i="1"/>
  <c r="C640" i="1" s="1"/>
  <c r="C641" i="1"/>
  <c r="C643" i="1" s="1"/>
  <c r="D646" i="1"/>
  <c r="D670" i="1"/>
  <c r="D595" i="1"/>
  <c r="C667" i="1"/>
  <c r="C593" i="1"/>
  <c r="C595" i="1" s="1"/>
  <c r="C596" i="1"/>
  <c r="C598" i="1" s="1"/>
  <c r="C601" i="1"/>
  <c r="C604" i="1"/>
  <c r="C688" i="1"/>
  <c r="D688" i="1"/>
  <c r="C680" i="1"/>
  <c r="C682" i="1" s="1"/>
  <c r="D667" i="1"/>
  <c r="C644" i="1"/>
  <c r="C646" i="1" s="1"/>
  <c r="D604" i="1"/>
  <c r="D601" i="1"/>
  <c r="C581" i="1"/>
  <c r="C583" i="1" s="1"/>
  <c r="D580" i="1"/>
  <c r="F533" i="1"/>
  <c r="G533" i="1"/>
  <c r="H533" i="1"/>
  <c r="I533" i="1"/>
  <c r="J533" i="1"/>
  <c r="K533" i="1"/>
  <c r="L533" i="1"/>
  <c r="M533" i="1"/>
  <c r="E533" i="1"/>
  <c r="E532" i="1"/>
  <c r="F532" i="1"/>
  <c r="G532" i="1"/>
  <c r="H532" i="1"/>
  <c r="I532" i="1"/>
  <c r="J532" i="1"/>
  <c r="K532" i="1"/>
  <c r="L532" i="1"/>
  <c r="M532" i="1"/>
  <c r="M567" i="1"/>
  <c r="L567" i="1"/>
  <c r="K567" i="1"/>
  <c r="J567" i="1"/>
  <c r="I567" i="1"/>
  <c r="H567" i="1"/>
  <c r="G567" i="1"/>
  <c r="F567" i="1"/>
  <c r="E567" i="1"/>
  <c r="D566" i="1"/>
  <c r="C566" i="1" s="1"/>
  <c r="D565" i="1"/>
  <c r="M564" i="1"/>
  <c r="L564" i="1"/>
  <c r="K564" i="1"/>
  <c r="J564" i="1"/>
  <c r="I564" i="1"/>
  <c r="H564" i="1"/>
  <c r="G564" i="1"/>
  <c r="F564" i="1"/>
  <c r="E564" i="1"/>
  <c r="D563" i="1"/>
  <c r="C563" i="1" s="1"/>
  <c r="D562" i="1"/>
  <c r="C562" i="1" s="1"/>
  <c r="M561" i="1"/>
  <c r="L561" i="1"/>
  <c r="K561" i="1"/>
  <c r="J561" i="1"/>
  <c r="I561" i="1"/>
  <c r="H561" i="1"/>
  <c r="G561" i="1"/>
  <c r="F561" i="1"/>
  <c r="E561" i="1"/>
  <c r="D560" i="1"/>
  <c r="C560" i="1" s="1"/>
  <c r="D559" i="1"/>
  <c r="C559" i="1" s="1"/>
  <c r="F482" i="1"/>
  <c r="G482" i="1"/>
  <c r="H482" i="1"/>
  <c r="I482" i="1"/>
  <c r="J482" i="1"/>
  <c r="K482" i="1"/>
  <c r="L482" i="1"/>
  <c r="M482" i="1"/>
  <c r="E482" i="1"/>
  <c r="E481" i="1"/>
  <c r="F481" i="1"/>
  <c r="G481" i="1"/>
  <c r="H481" i="1"/>
  <c r="I481" i="1"/>
  <c r="J481" i="1"/>
  <c r="K481" i="1"/>
  <c r="L481" i="1"/>
  <c r="M481" i="1"/>
  <c r="M531" i="1"/>
  <c r="L531" i="1"/>
  <c r="K531" i="1"/>
  <c r="J531" i="1"/>
  <c r="I531" i="1"/>
  <c r="H531" i="1"/>
  <c r="G531" i="1"/>
  <c r="F531" i="1"/>
  <c r="E531" i="1"/>
  <c r="D530" i="1"/>
  <c r="C530" i="1" s="1"/>
  <c r="D529" i="1"/>
  <c r="C529" i="1" s="1"/>
  <c r="M528" i="1"/>
  <c r="L528" i="1"/>
  <c r="K528" i="1"/>
  <c r="J528" i="1"/>
  <c r="I528" i="1"/>
  <c r="H528" i="1"/>
  <c r="G528" i="1"/>
  <c r="F528" i="1"/>
  <c r="E528" i="1"/>
  <c r="D527" i="1"/>
  <c r="C527" i="1" s="1"/>
  <c r="D526" i="1"/>
  <c r="C526" i="1" s="1"/>
  <c r="M525" i="1"/>
  <c r="L525" i="1"/>
  <c r="K525" i="1"/>
  <c r="J525" i="1"/>
  <c r="I525" i="1"/>
  <c r="H525" i="1"/>
  <c r="G525" i="1"/>
  <c r="F525" i="1"/>
  <c r="E525" i="1"/>
  <c r="D524" i="1"/>
  <c r="C524" i="1" s="1"/>
  <c r="D523" i="1"/>
  <c r="M522" i="1"/>
  <c r="L522" i="1"/>
  <c r="K522" i="1"/>
  <c r="J522" i="1"/>
  <c r="I522" i="1"/>
  <c r="H522" i="1"/>
  <c r="G522" i="1"/>
  <c r="F522" i="1"/>
  <c r="E522" i="1"/>
  <c r="D521" i="1"/>
  <c r="C521" i="1" s="1"/>
  <c r="D520" i="1"/>
  <c r="C520" i="1" s="1"/>
  <c r="M519" i="1"/>
  <c r="L519" i="1"/>
  <c r="K519" i="1"/>
  <c r="J519" i="1"/>
  <c r="I519" i="1"/>
  <c r="H519" i="1"/>
  <c r="G519" i="1"/>
  <c r="F519" i="1"/>
  <c r="E519" i="1"/>
  <c r="D518" i="1"/>
  <c r="C518" i="1" s="1"/>
  <c r="D517" i="1"/>
  <c r="E457" i="1"/>
  <c r="F457" i="1"/>
  <c r="G457" i="1"/>
  <c r="H457" i="1"/>
  <c r="I457" i="1"/>
  <c r="J457" i="1"/>
  <c r="K457" i="1"/>
  <c r="L457" i="1"/>
  <c r="M457" i="1"/>
  <c r="M477" i="1"/>
  <c r="L477" i="1"/>
  <c r="K477" i="1"/>
  <c r="J477" i="1"/>
  <c r="I477" i="1"/>
  <c r="H477" i="1"/>
  <c r="G477" i="1"/>
  <c r="F477" i="1"/>
  <c r="E477" i="1"/>
  <c r="D476" i="1"/>
  <c r="C476" i="1" s="1"/>
  <c r="D475" i="1"/>
  <c r="C475" i="1" s="1"/>
  <c r="E427" i="1"/>
  <c r="F427" i="1"/>
  <c r="H427" i="1"/>
  <c r="I427" i="1"/>
  <c r="J427" i="1"/>
  <c r="K427" i="1"/>
  <c r="L427" i="1"/>
  <c r="M427" i="1"/>
  <c r="M456" i="1"/>
  <c r="L456" i="1"/>
  <c r="K456" i="1"/>
  <c r="J456" i="1"/>
  <c r="I456" i="1"/>
  <c r="H456" i="1"/>
  <c r="G456" i="1"/>
  <c r="F456" i="1"/>
  <c r="E456" i="1"/>
  <c r="D455" i="1"/>
  <c r="C455" i="1" s="1"/>
  <c r="D454" i="1"/>
  <c r="D567" i="1" l="1"/>
  <c r="C522" i="1"/>
  <c r="C565" i="1"/>
  <c r="C567" i="1" s="1"/>
  <c r="L605" i="1"/>
  <c r="H605" i="1"/>
  <c r="D519" i="1"/>
  <c r="C477" i="1"/>
  <c r="J605" i="1"/>
  <c r="F605" i="1"/>
  <c r="C528" i="1"/>
  <c r="C531" i="1"/>
  <c r="D525" i="1"/>
  <c r="C561" i="1"/>
  <c r="C564" i="1"/>
  <c r="D477" i="1"/>
  <c r="M605" i="1"/>
  <c r="I605" i="1"/>
  <c r="E605" i="1"/>
  <c r="D561" i="1"/>
  <c r="D564" i="1"/>
  <c r="D456" i="1"/>
  <c r="K605" i="1"/>
  <c r="G605" i="1"/>
  <c r="D522" i="1"/>
  <c r="D528" i="1"/>
  <c r="D531" i="1"/>
  <c r="C523" i="1"/>
  <c r="C525" i="1" s="1"/>
  <c r="C517" i="1"/>
  <c r="C519" i="1" s="1"/>
  <c r="C454" i="1"/>
  <c r="C456" i="1" s="1"/>
  <c r="F362" i="1"/>
  <c r="G362" i="1"/>
  <c r="H362" i="1"/>
  <c r="I362" i="1"/>
  <c r="J362" i="1"/>
  <c r="K362" i="1"/>
  <c r="L362" i="1"/>
  <c r="M362" i="1"/>
  <c r="E362" i="1"/>
  <c r="E361" i="1"/>
  <c r="F361" i="1"/>
  <c r="G361" i="1"/>
  <c r="H361" i="1"/>
  <c r="I361" i="1"/>
  <c r="J361" i="1"/>
  <c r="K361" i="1"/>
  <c r="L361" i="1"/>
  <c r="M361" i="1"/>
  <c r="M375" i="1"/>
  <c r="L375" i="1"/>
  <c r="K375" i="1"/>
  <c r="J375" i="1"/>
  <c r="I375" i="1"/>
  <c r="H375" i="1"/>
  <c r="G375" i="1"/>
  <c r="F375" i="1"/>
  <c r="E375" i="1"/>
  <c r="D374" i="1"/>
  <c r="C374" i="1" s="1"/>
  <c r="D373" i="1"/>
  <c r="F353" i="1"/>
  <c r="G353" i="1"/>
  <c r="H353" i="1"/>
  <c r="I353" i="1"/>
  <c r="J353" i="1"/>
  <c r="K353" i="1"/>
  <c r="L353" i="1"/>
  <c r="M353" i="1"/>
  <c r="E353" i="1"/>
  <c r="E352" i="1"/>
  <c r="F352" i="1"/>
  <c r="G352" i="1"/>
  <c r="H352" i="1"/>
  <c r="I352" i="1"/>
  <c r="J352" i="1"/>
  <c r="K352" i="1"/>
  <c r="L352" i="1"/>
  <c r="M352" i="1"/>
  <c r="M360" i="1"/>
  <c r="L360" i="1"/>
  <c r="K360" i="1"/>
  <c r="J360" i="1"/>
  <c r="I360" i="1"/>
  <c r="H360" i="1"/>
  <c r="G360" i="1"/>
  <c r="F360" i="1"/>
  <c r="E360" i="1"/>
  <c r="D359" i="1"/>
  <c r="C359" i="1" s="1"/>
  <c r="D358" i="1"/>
  <c r="C358" i="1" s="1"/>
  <c r="F317" i="1"/>
  <c r="G317" i="1"/>
  <c r="H317" i="1"/>
  <c r="I317" i="1"/>
  <c r="J317" i="1"/>
  <c r="K317" i="1"/>
  <c r="L317" i="1"/>
  <c r="M317" i="1"/>
  <c r="E317" i="1"/>
  <c r="E316" i="1"/>
  <c r="F316" i="1"/>
  <c r="G316" i="1"/>
  <c r="H316" i="1"/>
  <c r="I316" i="1"/>
  <c r="J316" i="1"/>
  <c r="K316" i="1"/>
  <c r="L316" i="1"/>
  <c r="M316" i="1"/>
  <c r="M351" i="1"/>
  <c r="L351" i="1"/>
  <c r="K351" i="1"/>
  <c r="J351" i="1"/>
  <c r="I351" i="1"/>
  <c r="H351" i="1"/>
  <c r="G351" i="1"/>
  <c r="F351" i="1"/>
  <c r="E351" i="1"/>
  <c r="D350" i="1"/>
  <c r="C350" i="1" s="1"/>
  <c r="D349" i="1"/>
  <c r="C349" i="1" s="1"/>
  <c r="M348" i="1"/>
  <c r="L348" i="1"/>
  <c r="K348" i="1"/>
  <c r="J348" i="1"/>
  <c r="I348" i="1"/>
  <c r="H348" i="1"/>
  <c r="G348" i="1"/>
  <c r="F348" i="1"/>
  <c r="E348" i="1"/>
  <c r="D347" i="1"/>
  <c r="C347" i="1" s="1"/>
  <c r="D346" i="1"/>
  <c r="C346" i="1" s="1"/>
  <c r="M324" i="1"/>
  <c r="L324" i="1"/>
  <c r="K324" i="1"/>
  <c r="J324" i="1"/>
  <c r="I324" i="1"/>
  <c r="H324" i="1"/>
  <c r="G324" i="1"/>
  <c r="F324" i="1"/>
  <c r="E324" i="1"/>
  <c r="D323" i="1"/>
  <c r="C323" i="1" s="1"/>
  <c r="D322" i="1"/>
  <c r="C322" i="1" s="1"/>
  <c r="F239" i="1"/>
  <c r="G239" i="1"/>
  <c r="H239" i="1"/>
  <c r="I239" i="1"/>
  <c r="J239" i="1"/>
  <c r="K239" i="1"/>
  <c r="L239" i="1"/>
  <c r="M239" i="1"/>
  <c r="E239" i="1"/>
  <c r="E238" i="1"/>
  <c r="F238" i="1"/>
  <c r="G238" i="1"/>
  <c r="H238" i="1"/>
  <c r="I238" i="1"/>
  <c r="J238" i="1"/>
  <c r="K238" i="1"/>
  <c r="L238" i="1"/>
  <c r="M238" i="1"/>
  <c r="M315" i="1"/>
  <c r="L315" i="1"/>
  <c r="K315" i="1"/>
  <c r="J315" i="1"/>
  <c r="I315" i="1"/>
  <c r="H315" i="1"/>
  <c r="G315" i="1"/>
  <c r="F315" i="1"/>
  <c r="E315" i="1"/>
  <c r="D314" i="1"/>
  <c r="C314" i="1" s="1"/>
  <c r="D313" i="1"/>
  <c r="M312" i="1"/>
  <c r="L312" i="1"/>
  <c r="K312" i="1"/>
  <c r="J312" i="1"/>
  <c r="I312" i="1"/>
  <c r="H312" i="1"/>
  <c r="G312" i="1"/>
  <c r="F312" i="1"/>
  <c r="E312" i="1"/>
  <c r="D311" i="1"/>
  <c r="C311" i="1" s="1"/>
  <c r="D310" i="1"/>
  <c r="M309" i="1"/>
  <c r="L309" i="1"/>
  <c r="K309" i="1"/>
  <c r="J309" i="1"/>
  <c r="I309" i="1"/>
  <c r="H309" i="1"/>
  <c r="G309" i="1"/>
  <c r="F309" i="1"/>
  <c r="E309" i="1"/>
  <c r="D308" i="1"/>
  <c r="C308" i="1" s="1"/>
  <c r="D307" i="1"/>
  <c r="M306" i="1"/>
  <c r="L306" i="1"/>
  <c r="K306" i="1"/>
  <c r="J306" i="1"/>
  <c r="I306" i="1"/>
  <c r="H306" i="1"/>
  <c r="G306" i="1"/>
  <c r="F306" i="1"/>
  <c r="E306" i="1"/>
  <c r="D305" i="1"/>
  <c r="C305" i="1" s="1"/>
  <c r="D304" i="1"/>
  <c r="M303" i="1"/>
  <c r="L303" i="1"/>
  <c r="K303" i="1"/>
  <c r="J303" i="1"/>
  <c r="I303" i="1"/>
  <c r="H303" i="1"/>
  <c r="G303" i="1"/>
  <c r="F303" i="1"/>
  <c r="E303" i="1"/>
  <c r="D302" i="1"/>
  <c r="C302" i="1" s="1"/>
  <c r="D301" i="1"/>
  <c r="M300" i="1"/>
  <c r="L300" i="1"/>
  <c r="K300" i="1"/>
  <c r="J300" i="1"/>
  <c r="I300" i="1"/>
  <c r="H300" i="1"/>
  <c r="G300" i="1"/>
  <c r="F300" i="1"/>
  <c r="E300" i="1"/>
  <c r="D299" i="1"/>
  <c r="C299" i="1" s="1"/>
  <c r="D298" i="1"/>
  <c r="M297" i="1"/>
  <c r="L297" i="1"/>
  <c r="K297" i="1"/>
  <c r="J297" i="1"/>
  <c r="I297" i="1"/>
  <c r="H297" i="1"/>
  <c r="G297" i="1"/>
  <c r="F297" i="1"/>
  <c r="E297" i="1"/>
  <c r="D296" i="1"/>
  <c r="C296" i="1" s="1"/>
  <c r="D295" i="1"/>
  <c r="M294" i="1"/>
  <c r="L294" i="1"/>
  <c r="K294" i="1"/>
  <c r="J294" i="1"/>
  <c r="I294" i="1"/>
  <c r="H294" i="1"/>
  <c r="G294" i="1"/>
  <c r="F294" i="1"/>
  <c r="E294" i="1"/>
  <c r="D293" i="1"/>
  <c r="C293" i="1" s="1"/>
  <c r="D292" i="1"/>
  <c r="M291" i="1"/>
  <c r="L291" i="1"/>
  <c r="K291" i="1"/>
  <c r="J291" i="1"/>
  <c r="I291" i="1"/>
  <c r="H291" i="1"/>
  <c r="G291" i="1"/>
  <c r="F291" i="1"/>
  <c r="E291" i="1"/>
  <c r="D290" i="1"/>
  <c r="C290" i="1" s="1"/>
  <c r="D289" i="1"/>
  <c r="M288" i="1"/>
  <c r="L288" i="1"/>
  <c r="K288" i="1"/>
  <c r="J288" i="1"/>
  <c r="I288" i="1"/>
  <c r="H288" i="1"/>
  <c r="G288" i="1"/>
  <c r="F288" i="1"/>
  <c r="E288" i="1"/>
  <c r="D287" i="1"/>
  <c r="C287" i="1" s="1"/>
  <c r="D286" i="1"/>
  <c r="M285" i="1"/>
  <c r="L285" i="1"/>
  <c r="K285" i="1"/>
  <c r="J285" i="1"/>
  <c r="I285" i="1"/>
  <c r="H285" i="1"/>
  <c r="G285" i="1"/>
  <c r="F285" i="1"/>
  <c r="E285" i="1"/>
  <c r="D284" i="1"/>
  <c r="C284" i="1" s="1"/>
  <c r="D283" i="1"/>
  <c r="M282" i="1"/>
  <c r="L282" i="1"/>
  <c r="K282" i="1"/>
  <c r="J282" i="1"/>
  <c r="I282" i="1"/>
  <c r="H282" i="1"/>
  <c r="G282" i="1"/>
  <c r="F282" i="1"/>
  <c r="E282" i="1"/>
  <c r="D281" i="1"/>
  <c r="C281" i="1" s="1"/>
  <c r="D280" i="1"/>
  <c r="M279" i="1"/>
  <c r="L279" i="1"/>
  <c r="K279" i="1"/>
  <c r="J279" i="1"/>
  <c r="I279" i="1"/>
  <c r="H279" i="1"/>
  <c r="G279" i="1"/>
  <c r="F279" i="1"/>
  <c r="E279" i="1"/>
  <c r="D278" i="1"/>
  <c r="C278" i="1" s="1"/>
  <c r="D277" i="1"/>
  <c r="M276" i="1"/>
  <c r="L276" i="1"/>
  <c r="K276" i="1"/>
  <c r="J276" i="1"/>
  <c r="I276" i="1"/>
  <c r="H276" i="1"/>
  <c r="G276" i="1"/>
  <c r="F276" i="1"/>
  <c r="E276" i="1"/>
  <c r="D275" i="1"/>
  <c r="C275" i="1" s="1"/>
  <c r="D274" i="1"/>
  <c r="M273" i="1"/>
  <c r="L273" i="1"/>
  <c r="K273" i="1"/>
  <c r="J273" i="1"/>
  <c r="I273" i="1"/>
  <c r="H273" i="1"/>
  <c r="G273" i="1"/>
  <c r="F273" i="1"/>
  <c r="E273" i="1"/>
  <c r="D272" i="1"/>
  <c r="C272" i="1" s="1"/>
  <c r="D271" i="1"/>
  <c r="D375" i="1" l="1"/>
  <c r="D315" i="1"/>
  <c r="D309" i="1"/>
  <c r="J354" i="1"/>
  <c r="D282" i="1"/>
  <c r="D294" i="1"/>
  <c r="D288" i="1"/>
  <c r="D300" i="1"/>
  <c r="D279" i="1"/>
  <c r="G354" i="1"/>
  <c r="D276" i="1"/>
  <c r="D291" i="1"/>
  <c r="D303" i="1"/>
  <c r="D285" i="1"/>
  <c r="D297" i="1"/>
  <c r="D312" i="1"/>
  <c r="C280" i="1"/>
  <c r="C282" i="1" s="1"/>
  <c r="C283" i="1"/>
  <c r="C285" i="1" s="1"/>
  <c r="C286" i="1"/>
  <c r="C288" i="1" s="1"/>
  <c r="C289" i="1"/>
  <c r="C291" i="1" s="1"/>
  <c r="C292" i="1"/>
  <c r="C294" i="1" s="1"/>
  <c r="C295" i="1"/>
  <c r="C297" i="1" s="1"/>
  <c r="C298" i="1"/>
  <c r="C300" i="1" s="1"/>
  <c r="C301" i="1"/>
  <c r="C303" i="1" s="1"/>
  <c r="D306" i="1"/>
  <c r="C307" i="1"/>
  <c r="C309" i="1" s="1"/>
  <c r="C310" i="1"/>
  <c r="C312" i="1" s="1"/>
  <c r="C313" i="1"/>
  <c r="C315" i="1" s="1"/>
  <c r="C351" i="1"/>
  <c r="M354" i="1"/>
  <c r="I354" i="1"/>
  <c r="C373" i="1"/>
  <c r="C375" i="1" s="1"/>
  <c r="C360" i="1"/>
  <c r="E354" i="1"/>
  <c r="F354" i="1"/>
  <c r="D360" i="1"/>
  <c r="D273" i="1"/>
  <c r="C274" i="1"/>
  <c r="C276" i="1" s="1"/>
  <c r="C277" i="1"/>
  <c r="C279" i="1" s="1"/>
  <c r="D324" i="1"/>
  <c r="D348" i="1"/>
  <c r="D351" i="1"/>
  <c r="L354" i="1"/>
  <c r="H354" i="1"/>
  <c r="K354" i="1"/>
  <c r="D353" i="1"/>
  <c r="C348" i="1"/>
  <c r="C324" i="1"/>
  <c r="C304" i="1"/>
  <c r="C306" i="1" s="1"/>
  <c r="C271" i="1"/>
  <c r="C273" i="1" s="1"/>
  <c r="M234" i="1"/>
  <c r="L234" i="1"/>
  <c r="K234" i="1"/>
  <c r="J234" i="1"/>
  <c r="I234" i="1"/>
  <c r="H234" i="1"/>
  <c r="G234" i="1"/>
  <c r="F234" i="1"/>
  <c r="E234" i="1"/>
  <c r="D233" i="1"/>
  <c r="C233" i="1" s="1"/>
  <c r="D232" i="1"/>
  <c r="C232" i="1" s="1"/>
  <c r="M231" i="1"/>
  <c r="L231" i="1"/>
  <c r="K231" i="1"/>
  <c r="J231" i="1"/>
  <c r="I231" i="1"/>
  <c r="H231" i="1"/>
  <c r="G231" i="1"/>
  <c r="F231" i="1"/>
  <c r="E231" i="1"/>
  <c r="D230" i="1"/>
  <c r="C230" i="1" s="1"/>
  <c r="D229" i="1"/>
  <c r="E208" i="1"/>
  <c r="D208" i="1" s="1"/>
  <c r="E207" i="1"/>
  <c r="E235" i="1" s="1"/>
  <c r="F207" i="1"/>
  <c r="F235" i="1" s="1"/>
  <c r="G207" i="1"/>
  <c r="G235" i="1" s="1"/>
  <c r="H207" i="1"/>
  <c r="H235" i="1" s="1"/>
  <c r="I207" i="1"/>
  <c r="I235" i="1" s="1"/>
  <c r="J207" i="1"/>
  <c r="J235" i="1" s="1"/>
  <c r="K207" i="1"/>
  <c r="K235" i="1" s="1"/>
  <c r="L207" i="1"/>
  <c r="M207" i="1"/>
  <c r="M235" i="1" s="1"/>
  <c r="M215" i="1"/>
  <c r="L215" i="1"/>
  <c r="K215" i="1"/>
  <c r="J215" i="1"/>
  <c r="I215" i="1"/>
  <c r="H215" i="1"/>
  <c r="G215" i="1"/>
  <c r="F215" i="1"/>
  <c r="E215" i="1"/>
  <c r="D214" i="1"/>
  <c r="C214" i="1" s="1"/>
  <c r="D213" i="1"/>
  <c r="E205" i="1"/>
  <c r="E204" i="1"/>
  <c r="F204" i="1"/>
  <c r="G204" i="1"/>
  <c r="H204" i="1"/>
  <c r="I204" i="1"/>
  <c r="J204" i="1"/>
  <c r="K204" i="1"/>
  <c r="L204" i="1"/>
  <c r="M204" i="1"/>
  <c r="M203" i="1"/>
  <c r="L203" i="1"/>
  <c r="K203" i="1"/>
  <c r="J203" i="1"/>
  <c r="I203" i="1"/>
  <c r="H203" i="1"/>
  <c r="G203" i="1"/>
  <c r="F203" i="1"/>
  <c r="E203" i="1"/>
  <c r="D202" i="1"/>
  <c r="C202" i="1" s="1"/>
  <c r="D201" i="1"/>
  <c r="C201" i="1" s="1"/>
  <c r="D189" i="1"/>
  <c r="C189" i="1" s="1"/>
  <c r="D190" i="1"/>
  <c r="C190" i="1" s="1"/>
  <c r="E191" i="1"/>
  <c r="F191" i="1"/>
  <c r="G191" i="1"/>
  <c r="H191" i="1"/>
  <c r="I191" i="1"/>
  <c r="J191" i="1"/>
  <c r="K191" i="1"/>
  <c r="L191" i="1"/>
  <c r="M191" i="1"/>
  <c r="M185" i="1"/>
  <c r="L185" i="1"/>
  <c r="K185" i="1"/>
  <c r="J185" i="1"/>
  <c r="I185" i="1"/>
  <c r="H185" i="1"/>
  <c r="G185" i="1"/>
  <c r="F185" i="1"/>
  <c r="E185" i="1"/>
  <c r="D184" i="1"/>
  <c r="C184" i="1" s="1"/>
  <c r="D183" i="1"/>
  <c r="C183" i="1" s="1"/>
  <c r="M179" i="1"/>
  <c r="L179" i="1"/>
  <c r="K179" i="1"/>
  <c r="J179" i="1"/>
  <c r="I179" i="1"/>
  <c r="H179" i="1"/>
  <c r="G179" i="1"/>
  <c r="F179" i="1"/>
  <c r="E179" i="1"/>
  <c r="D178" i="1"/>
  <c r="C178" i="1" s="1"/>
  <c r="D177" i="1"/>
  <c r="M170" i="1"/>
  <c r="L170" i="1"/>
  <c r="K170" i="1"/>
  <c r="J170" i="1"/>
  <c r="I170" i="1"/>
  <c r="H170" i="1"/>
  <c r="G170" i="1"/>
  <c r="F170" i="1"/>
  <c r="E170" i="1"/>
  <c r="D169" i="1"/>
  <c r="C169" i="1" s="1"/>
  <c r="D168" i="1"/>
  <c r="M164" i="1"/>
  <c r="L164" i="1"/>
  <c r="K164" i="1"/>
  <c r="J164" i="1"/>
  <c r="I164" i="1"/>
  <c r="H164" i="1"/>
  <c r="G164" i="1"/>
  <c r="F164" i="1"/>
  <c r="E164" i="1"/>
  <c r="D163" i="1"/>
  <c r="C163" i="1" s="1"/>
  <c r="D162" i="1"/>
  <c r="C162" i="1" s="1"/>
  <c r="M152" i="1"/>
  <c r="L152" i="1"/>
  <c r="K152" i="1"/>
  <c r="J152" i="1"/>
  <c r="I152" i="1"/>
  <c r="H152" i="1"/>
  <c r="G152" i="1"/>
  <c r="F152" i="1"/>
  <c r="E152" i="1"/>
  <c r="D151" i="1"/>
  <c r="C151" i="1" s="1"/>
  <c r="D150" i="1"/>
  <c r="F139" i="1"/>
  <c r="F154" i="1" s="1"/>
  <c r="G139" i="1"/>
  <c r="G154" i="1" s="1"/>
  <c r="H139" i="1"/>
  <c r="H154" i="1" s="1"/>
  <c r="I139" i="1"/>
  <c r="I154" i="1" s="1"/>
  <c r="J139" i="1"/>
  <c r="J154" i="1" s="1"/>
  <c r="K139" i="1"/>
  <c r="K154" i="1" s="1"/>
  <c r="L139" i="1"/>
  <c r="L154" i="1" s="1"/>
  <c r="M139" i="1"/>
  <c r="M154" i="1" s="1"/>
  <c r="E139" i="1"/>
  <c r="E154" i="1" s="1"/>
  <c r="E138" i="1"/>
  <c r="E153" i="1" s="1"/>
  <c r="F138" i="1"/>
  <c r="F153" i="1" s="1"/>
  <c r="G138" i="1"/>
  <c r="G153" i="1" s="1"/>
  <c r="H138" i="1"/>
  <c r="H153" i="1" s="1"/>
  <c r="I138" i="1"/>
  <c r="I153" i="1" s="1"/>
  <c r="J138" i="1"/>
  <c r="K138" i="1"/>
  <c r="K153" i="1" s="1"/>
  <c r="L138" i="1"/>
  <c r="L153" i="1" s="1"/>
  <c r="M138" i="1"/>
  <c r="M153" i="1" s="1"/>
  <c r="M146" i="1"/>
  <c r="L146" i="1"/>
  <c r="K146" i="1"/>
  <c r="J146" i="1"/>
  <c r="I146" i="1"/>
  <c r="H146" i="1"/>
  <c r="G146" i="1"/>
  <c r="F146" i="1"/>
  <c r="E146" i="1"/>
  <c r="D145" i="1"/>
  <c r="C145" i="1" s="1"/>
  <c r="D144" i="1"/>
  <c r="C144" i="1" s="1"/>
  <c r="M131" i="1"/>
  <c r="L131" i="1"/>
  <c r="K131" i="1"/>
  <c r="J131" i="1"/>
  <c r="I131" i="1"/>
  <c r="H131" i="1"/>
  <c r="G131" i="1"/>
  <c r="F131" i="1"/>
  <c r="E131" i="1"/>
  <c r="D130" i="1"/>
  <c r="C130" i="1" s="1"/>
  <c r="D129" i="1"/>
  <c r="M128" i="1"/>
  <c r="L128" i="1"/>
  <c r="K128" i="1"/>
  <c r="J128" i="1"/>
  <c r="I128" i="1"/>
  <c r="H128" i="1"/>
  <c r="G128" i="1"/>
  <c r="F128" i="1"/>
  <c r="E128" i="1"/>
  <c r="D127" i="1"/>
  <c r="C127" i="1" s="1"/>
  <c r="D126" i="1"/>
  <c r="C126" i="1" s="1"/>
  <c r="E15" i="1"/>
  <c r="E120" i="1" s="1"/>
  <c r="F15" i="1"/>
  <c r="F120" i="1" s="1"/>
  <c r="G15" i="1"/>
  <c r="G120" i="1" s="1"/>
  <c r="H15" i="1"/>
  <c r="H120" i="1" s="1"/>
  <c r="I15" i="1"/>
  <c r="I120" i="1" s="1"/>
  <c r="J15" i="1"/>
  <c r="J120" i="1" s="1"/>
  <c r="K15" i="1"/>
  <c r="K120" i="1" s="1"/>
  <c r="L15" i="1"/>
  <c r="L120" i="1" s="1"/>
  <c r="M15" i="1"/>
  <c r="M120" i="1" s="1"/>
  <c r="M119" i="1"/>
  <c r="L119" i="1"/>
  <c r="K119" i="1"/>
  <c r="J119" i="1"/>
  <c r="I119" i="1"/>
  <c r="H119" i="1"/>
  <c r="G119" i="1"/>
  <c r="F119" i="1"/>
  <c r="E119" i="1"/>
  <c r="D118" i="1"/>
  <c r="C118" i="1" s="1"/>
  <c r="D117" i="1"/>
  <c r="C117" i="1" s="1"/>
  <c r="M113" i="1"/>
  <c r="L113" i="1"/>
  <c r="K113" i="1"/>
  <c r="J113" i="1"/>
  <c r="I113" i="1"/>
  <c r="H113" i="1"/>
  <c r="G113" i="1"/>
  <c r="F113" i="1"/>
  <c r="E113" i="1"/>
  <c r="D112" i="1"/>
  <c r="C112" i="1" s="1"/>
  <c r="D111" i="1"/>
  <c r="E121" i="1"/>
  <c r="F121" i="1"/>
  <c r="G121" i="1"/>
  <c r="H121" i="1"/>
  <c r="I121" i="1"/>
  <c r="J121" i="1"/>
  <c r="K121" i="1"/>
  <c r="L121" i="1"/>
  <c r="M121" i="1"/>
  <c r="M107" i="1"/>
  <c r="L107" i="1"/>
  <c r="K107" i="1"/>
  <c r="J107" i="1"/>
  <c r="I107" i="1"/>
  <c r="H107" i="1"/>
  <c r="G107" i="1"/>
  <c r="F107" i="1"/>
  <c r="E107" i="1"/>
  <c r="D106" i="1"/>
  <c r="C106" i="1" s="1"/>
  <c r="D105" i="1"/>
  <c r="C105" i="1" s="1"/>
  <c r="M104" i="1"/>
  <c r="L104" i="1"/>
  <c r="K104" i="1"/>
  <c r="J104" i="1"/>
  <c r="I104" i="1"/>
  <c r="H104" i="1"/>
  <c r="G104" i="1"/>
  <c r="F104" i="1"/>
  <c r="E104" i="1"/>
  <c r="D103" i="1"/>
  <c r="C103" i="1" s="1"/>
  <c r="D102" i="1"/>
  <c r="C102" i="1" s="1"/>
  <c r="M101" i="1"/>
  <c r="L101" i="1"/>
  <c r="K101" i="1"/>
  <c r="J101" i="1"/>
  <c r="I101" i="1"/>
  <c r="H101" i="1"/>
  <c r="G101" i="1"/>
  <c r="F101" i="1"/>
  <c r="E101" i="1"/>
  <c r="D100" i="1"/>
  <c r="C100" i="1" s="1"/>
  <c r="D99" i="1"/>
  <c r="M98" i="1"/>
  <c r="L98" i="1"/>
  <c r="K98" i="1"/>
  <c r="J98" i="1"/>
  <c r="I98" i="1"/>
  <c r="H98" i="1"/>
  <c r="G98" i="1"/>
  <c r="F98" i="1"/>
  <c r="E98" i="1"/>
  <c r="D97" i="1"/>
  <c r="C97" i="1" s="1"/>
  <c r="D96" i="1"/>
  <c r="C96" i="1" s="1"/>
  <c r="M95" i="1"/>
  <c r="L95" i="1"/>
  <c r="K95" i="1"/>
  <c r="J95" i="1"/>
  <c r="I95" i="1"/>
  <c r="H95" i="1"/>
  <c r="G95" i="1"/>
  <c r="F95" i="1"/>
  <c r="E95" i="1"/>
  <c r="D94" i="1"/>
  <c r="C94" i="1" s="1"/>
  <c r="D93" i="1"/>
  <c r="C93" i="1" s="1"/>
  <c r="M92" i="1"/>
  <c r="L92" i="1"/>
  <c r="K92" i="1"/>
  <c r="J92" i="1"/>
  <c r="I92" i="1"/>
  <c r="H92" i="1"/>
  <c r="G92" i="1"/>
  <c r="F92" i="1"/>
  <c r="E92" i="1"/>
  <c r="D91" i="1"/>
  <c r="C91" i="1" s="1"/>
  <c r="D90" i="1"/>
  <c r="C90" i="1" s="1"/>
  <c r="M89" i="1"/>
  <c r="L89" i="1"/>
  <c r="K89" i="1"/>
  <c r="J89" i="1"/>
  <c r="I89" i="1"/>
  <c r="H89" i="1"/>
  <c r="G89" i="1"/>
  <c r="F89" i="1"/>
  <c r="E89" i="1"/>
  <c r="D88" i="1"/>
  <c r="C88" i="1" s="1"/>
  <c r="D87" i="1"/>
  <c r="C87" i="1" s="1"/>
  <c r="M86" i="1"/>
  <c r="L86" i="1"/>
  <c r="K86" i="1"/>
  <c r="J86" i="1"/>
  <c r="I86" i="1"/>
  <c r="H86" i="1"/>
  <c r="G86" i="1"/>
  <c r="F86" i="1"/>
  <c r="E86" i="1"/>
  <c r="D85" i="1"/>
  <c r="C85" i="1" s="1"/>
  <c r="D84" i="1"/>
  <c r="C84" i="1" s="1"/>
  <c r="M83" i="1"/>
  <c r="L83" i="1"/>
  <c r="K83" i="1"/>
  <c r="J83" i="1"/>
  <c r="I83" i="1"/>
  <c r="H83" i="1"/>
  <c r="G83" i="1"/>
  <c r="F83" i="1"/>
  <c r="E83" i="1"/>
  <c r="D82" i="1"/>
  <c r="C82" i="1" s="1"/>
  <c r="D81" i="1"/>
  <c r="C81" i="1" s="1"/>
  <c r="M80" i="1"/>
  <c r="L80" i="1"/>
  <c r="K80" i="1"/>
  <c r="J80" i="1"/>
  <c r="I80" i="1"/>
  <c r="H80" i="1"/>
  <c r="G80" i="1"/>
  <c r="F80" i="1"/>
  <c r="E80" i="1"/>
  <c r="D79" i="1"/>
  <c r="C79" i="1" s="1"/>
  <c r="D78" i="1"/>
  <c r="C78" i="1" s="1"/>
  <c r="M77" i="1"/>
  <c r="L77" i="1"/>
  <c r="K77" i="1"/>
  <c r="J77" i="1"/>
  <c r="I77" i="1"/>
  <c r="H77" i="1"/>
  <c r="G77" i="1"/>
  <c r="F77" i="1"/>
  <c r="E77" i="1"/>
  <c r="D76" i="1"/>
  <c r="C76" i="1" s="1"/>
  <c r="D75" i="1"/>
  <c r="M74" i="1"/>
  <c r="L74" i="1"/>
  <c r="K74" i="1"/>
  <c r="J74" i="1"/>
  <c r="I74" i="1"/>
  <c r="H74" i="1"/>
  <c r="G74" i="1"/>
  <c r="F74" i="1"/>
  <c r="E74" i="1"/>
  <c r="D73" i="1"/>
  <c r="C73" i="1" s="1"/>
  <c r="D72" i="1"/>
  <c r="C72" i="1" s="1"/>
  <c r="M71" i="1"/>
  <c r="L71" i="1"/>
  <c r="K71" i="1"/>
  <c r="J71" i="1"/>
  <c r="I71" i="1"/>
  <c r="H71" i="1"/>
  <c r="G71" i="1"/>
  <c r="F71" i="1"/>
  <c r="E71" i="1"/>
  <c r="D70" i="1"/>
  <c r="C70" i="1" s="1"/>
  <c r="D69" i="1"/>
  <c r="C69" i="1" s="1"/>
  <c r="M68" i="1"/>
  <c r="L68" i="1"/>
  <c r="K68" i="1"/>
  <c r="J68" i="1"/>
  <c r="I68" i="1"/>
  <c r="H68" i="1"/>
  <c r="G68" i="1"/>
  <c r="F68" i="1"/>
  <c r="E68" i="1"/>
  <c r="D67" i="1"/>
  <c r="C67" i="1" s="1"/>
  <c r="D66" i="1"/>
  <c r="C66" i="1" s="1"/>
  <c r="M65" i="1"/>
  <c r="L65" i="1"/>
  <c r="K65" i="1"/>
  <c r="J65" i="1"/>
  <c r="I65" i="1"/>
  <c r="H65" i="1"/>
  <c r="G65" i="1"/>
  <c r="F65" i="1"/>
  <c r="E65" i="1"/>
  <c r="D64" i="1"/>
  <c r="C64" i="1" s="1"/>
  <c r="D63" i="1"/>
  <c r="C164" i="1" l="1"/>
  <c r="D215" i="1"/>
  <c r="J209" i="1"/>
  <c r="D170" i="1"/>
  <c r="H209" i="1"/>
  <c r="L209" i="1"/>
  <c r="F209" i="1"/>
  <c r="D231" i="1"/>
  <c r="C203" i="1"/>
  <c r="D164" i="1"/>
  <c r="K209" i="1"/>
  <c r="L235" i="1"/>
  <c r="K140" i="1"/>
  <c r="G140" i="1"/>
  <c r="E236" i="1"/>
  <c r="D131" i="1"/>
  <c r="C229" i="1"/>
  <c r="C231" i="1" s="1"/>
  <c r="C234" i="1"/>
  <c r="C353" i="1"/>
  <c r="D234" i="1"/>
  <c r="C208" i="1"/>
  <c r="G209" i="1"/>
  <c r="M209" i="1"/>
  <c r="I209" i="1"/>
  <c r="E209" i="1"/>
  <c r="D191" i="1"/>
  <c r="C213" i="1"/>
  <c r="D203" i="1"/>
  <c r="C191" i="1"/>
  <c r="L140" i="1"/>
  <c r="C86" i="1"/>
  <c r="C89" i="1"/>
  <c r="C92" i="1"/>
  <c r="C95" i="1"/>
  <c r="D101" i="1"/>
  <c r="C104" i="1"/>
  <c r="J140" i="1"/>
  <c r="D65" i="1"/>
  <c r="D77" i="1"/>
  <c r="D83" i="1"/>
  <c r="D89" i="1"/>
  <c r="D92" i="1"/>
  <c r="D95" i="1"/>
  <c r="D98" i="1"/>
  <c r="D107" i="1"/>
  <c r="D113" i="1"/>
  <c r="C128" i="1"/>
  <c r="C129" i="1"/>
  <c r="C131" i="1" s="1"/>
  <c r="C146" i="1"/>
  <c r="F140" i="1"/>
  <c r="H140" i="1"/>
  <c r="M140" i="1"/>
  <c r="J153" i="1"/>
  <c r="C71" i="1"/>
  <c r="C74" i="1"/>
  <c r="I140" i="1"/>
  <c r="E140" i="1"/>
  <c r="C119" i="1"/>
  <c r="D139" i="1"/>
  <c r="D152" i="1"/>
  <c r="D179" i="1"/>
  <c r="D185" i="1"/>
  <c r="C185" i="1"/>
  <c r="C177" i="1"/>
  <c r="C179" i="1" s="1"/>
  <c r="C168" i="1"/>
  <c r="C170" i="1" s="1"/>
  <c r="C150" i="1"/>
  <c r="C152" i="1" s="1"/>
  <c r="D146" i="1"/>
  <c r="D128" i="1"/>
  <c r="D119" i="1"/>
  <c r="C111" i="1"/>
  <c r="C113" i="1" s="1"/>
  <c r="C107" i="1"/>
  <c r="D104" i="1"/>
  <c r="C99" i="1"/>
  <c r="C101" i="1" s="1"/>
  <c r="C98" i="1"/>
  <c r="D86" i="1"/>
  <c r="C83" i="1"/>
  <c r="C80" i="1"/>
  <c r="D80" i="1"/>
  <c r="C75" i="1"/>
  <c r="C77" i="1" s="1"/>
  <c r="D74" i="1"/>
  <c r="D71" i="1"/>
  <c r="C68" i="1"/>
  <c r="D68" i="1"/>
  <c r="C63" i="1"/>
  <c r="C65" i="1" s="1"/>
  <c r="C215" i="1" l="1"/>
  <c r="C139" i="1"/>
  <c r="G377" i="1" l="1"/>
  <c r="G425" i="1" s="1"/>
  <c r="H377" i="1"/>
  <c r="E501" i="1" l="1"/>
  <c r="M408" i="1"/>
  <c r="L408" i="1"/>
  <c r="K408" i="1"/>
  <c r="J408" i="1"/>
  <c r="I408" i="1"/>
  <c r="H408" i="1"/>
  <c r="G408" i="1"/>
  <c r="F408" i="1"/>
  <c r="E408" i="1"/>
  <c r="D407" i="1"/>
  <c r="C407" i="1" s="1"/>
  <c r="D406" i="1"/>
  <c r="C406" i="1" s="1"/>
  <c r="M345" i="1"/>
  <c r="L345" i="1"/>
  <c r="K345" i="1"/>
  <c r="J345" i="1"/>
  <c r="I345" i="1"/>
  <c r="H345" i="1"/>
  <c r="G345" i="1"/>
  <c r="F345" i="1"/>
  <c r="E345" i="1"/>
  <c r="D344" i="1"/>
  <c r="C344" i="1" s="1"/>
  <c r="D343" i="1"/>
  <c r="L342" i="1"/>
  <c r="K342" i="1"/>
  <c r="J342" i="1"/>
  <c r="H342" i="1"/>
  <c r="G342" i="1"/>
  <c r="F342" i="1"/>
  <c r="M342" i="1"/>
  <c r="I342" i="1"/>
  <c r="E342" i="1"/>
  <c r="D341" i="1"/>
  <c r="C341" i="1" s="1"/>
  <c r="D340" i="1"/>
  <c r="C340" i="1" s="1"/>
  <c r="C408" i="1" l="1"/>
  <c r="D408" i="1"/>
  <c r="D345" i="1"/>
  <c r="C343" i="1"/>
  <c r="C345" i="1" s="1"/>
  <c r="C342" i="1"/>
  <c r="D342" i="1"/>
  <c r="D861" i="1" l="1"/>
  <c r="C861" i="1" s="1"/>
  <c r="M336" i="1" l="1"/>
  <c r="L336" i="1"/>
  <c r="K336" i="1"/>
  <c r="J336" i="1"/>
  <c r="I336" i="1"/>
  <c r="H336" i="1"/>
  <c r="G336" i="1"/>
  <c r="F336" i="1"/>
  <c r="E336" i="1"/>
  <c r="D335" i="1"/>
  <c r="C335" i="1" s="1"/>
  <c r="M137" i="1"/>
  <c r="L137" i="1"/>
  <c r="K137" i="1"/>
  <c r="J137" i="1"/>
  <c r="I137" i="1"/>
  <c r="H137" i="1"/>
  <c r="G137" i="1"/>
  <c r="F137" i="1"/>
  <c r="E137" i="1"/>
  <c r="D136" i="1"/>
  <c r="C136" i="1" s="1"/>
  <c r="D135" i="1"/>
  <c r="C135" i="1" s="1"/>
  <c r="C137" i="1" l="1"/>
  <c r="D137" i="1"/>
  <c r="M880" i="1"/>
  <c r="L880" i="1"/>
  <c r="K880" i="1"/>
  <c r="J880" i="1"/>
  <c r="I880" i="1"/>
  <c r="H880" i="1"/>
  <c r="G880" i="1"/>
  <c r="F880" i="1"/>
  <c r="E880" i="1"/>
  <c r="D879" i="1"/>
  <c r="C879" i="1" s="1"/>
  <c r="D878" i="1"/>
  <c r="D880" i="1" l="1"/>
  <c r="C878" i="1"/>
  <c r="C880" i="1" s="1"/>
  <c r="J685" i="1" l="1"/>
  <c r="K685" i="1"/>
  <c r="F458" i="1"/>
  <c r="F606" i="1" s="1"/>
  <c r="G458" i="1"/>
  <c r="G606" i="1" s="1"/>
  <c r="H458" i="1"/>
  <c r="H606" i="1" s="1"/>
  <c r="I458" i="1"/>
  <c r="I606" i="1" s="1"/>
  <c r="J458" i="1"/>
  <c r="J606" i="1" s="1"/>
  <c r="K458" i="1"/>
  <c r="K606" i="1" s="1"/>
  <c r="L458" i="1"/>
  <c r="L606" i="1" s="1"/>
  <c r="M458" i="1"/>
  <c r="M606" i="1" s="1"/>
  <c r="E458" i="1"/>
  <c r="E606" i="1" s="1"/>
  <c r="F377" i="1"/>
  <c r="I377" i="1"/>
  <c r="J377" i="1"/>
  <c r="K377" i="1"/>
  <c r="L377" i="1"/>
  <c r="M377" i="1"/>
  <c r="E377" i="1"/>
  <c r="M417" i="1"/>
  <c r="L417" i="1"/>
  <c r="K417" i="1"/>
  <c r="J417" i="1"/>
  <c r="I417" i="1"/>
  <c r="H417" i="1"/>
  <c r="G417" i="1"/>
  <c r="F417" i="1"/>
  <c r="E417" i="1"/>
  <c r="D416" i="1"/>
  <c r="C416" i="1" s="1"/>
  <c r="M339" i="1"/>
  <c r="L339" i="1"/>
  <c r="K339" i="1"/>
  <c r="J339" i="1"/>
  <c r="I339" i="1"/>
  <c r="H339" i="1"/>
  <c r="G339" i="1"/>
  <c r="F339" i="1"/>
  <c r="E339" i="1"/>
  <c r="D338" i="1"/>
  <c r="C338" i="1" s="1"/>
  <c r="M134" i="1"/>
  <c r="L134" i="1"/>
  <c r="K134" i="1"/>
  <c r="J134" i="1"/>
  <c r="I134" i="1"/>
  <c r="H134" i="1"/>
  <c r="G134" i="1"/>
  <c r="F134" i="1"/>
  <c r="E134" i="1"/>
  <c r="D133" i="1"/>
  <c r="C133" i="1" s="1"/>
  <c r="D132" i="1"/>
  <c r="C132" i="1" s="1"/>
  <c r="C134" i="1" l="1"/>
  <c r="D134" i="1"/>
  <c r="E212" i="1" l="1"/>
  <c r="F212" i="1"/>
  <c r="G212" i="1"/>
  <c r="H212" i="1"/>
  <c r="I212" i="1"/>
  <c r="J212" i="1"/>
  <c r="K212" i="1"/>
  <c r="L212" i="1"/>
  <c r="M212" i="1"/>
  <c r="D211" i="1"/>
  <c r="C211" i="1" s="1"/>
  <c r="M877" i="1" l="1"/>
  <c r="L877" i="1"/>
  <c r="K877" i="1"/>
  <c r="J877" i="1"/>
  <c r="I877" i="1"/>
  <c r="H877" i="1"/>
  <c r="G877" i="1"/>
  <c r="F877" i="1"/>
  <c r="E877" i="1"/>
  <c r="D876" i="1"/>
  <c r="D875" i="1"/>
  <c r="C875" i="1" s="1"/>
  <c r="D877" i="1" l="1"/>
  <c r="C876" i="1"/>
  <c r="C877" i="1" s="1"/>
  <c r="K17" i="1" l="1"/>
  <c r="L122" i="1"/>
  <c r="H122" i="1"/>
  <c r="I122" i="1"/>
  <c r="M122" i="1"/>
  <c r="E122" i="1"/>
  <c r="E17" i="1"/>
  <c r="F17" i="1"/>
  <c r="K122" i="1"/>
  <c r="J17" i="1"/>
  <c r="G122" i="1"/>
  <c r="M17" i="1"/>
  <c r="I17" i="1"/>
  <c r="F122" i="1"/>
  <c r="J122" i="1"/>
  <c r="L17" i="1"/>
  <c r="H17" i="1"/>
  <c r="G17" i="1"/>
  <c r="M116" i="1"/>
  <c r="L116" i="1"/>
  <c r="K116" i="1"/>
  <c r="J116" i="1"/>
  <c r="I116" i="1"/>
  <c r="H116" i="1"/>
  <c r="G116" i="1"/>
  <c r="F116" i="1"/>
  <c r="E116" i="1"/>
  <c r="D115" i="1"/>
  <c r="C115" i="1" l="1"/>
  <c r="M330" i="1"/>
  <c r="L330" i="1"/>
  <c r="K330" i="1"/>
  <c r="J330" i="1"/>
  <c r="I330" i="1"/>
  <c r="H330" i="1"/>
  <c r="G330" i="1"/>
  <c r="F330" i="1"/>
  <c r="E330" i="1"/>
  <c r="D329" i="1"/>
  <c r="C329" i="1" s="1"/>
  <c r="D19" i="1" l="1"/>
  <c r="M892" i="1"/>
  <c r="L892" i="1"/>
  <c r="K892" i="1"/>
  <c r="J892" i="1"/>
  <c r="I892" i="1"/>
  <c r="H892" i="1"/>
  <c r="G892" i="1"/>
  <c r="F892" i="1"/>
  <c r="E892" i="1"/>
  <c r="D891" i="1"/>
  <c r="C891" i="1" s="1"/>
  <c r="M889" i="1"/>
  <c r="L889" i="1"/>
  <c r="K889" i="1"/>
  <c r="J889" i="1"/>
  <c r="I889" i="1"/>
  <c r="H889" i="1"/>
  <c r="G889" i="1"/>
  <c r="F889" i="1"/>
  <c r="E889" i="1"/>
  <c r="D888" i="1"/>
  <c r="C888" i="1" s="1"/>
  <c r="M883" i="1"/>
  <c r="L883" i="1"/>
  <c r="K883" i="1"/>
  <c r="J883" i="1"/>
  <c r="I883" i="1"/>
  <c r="H883" i="1"/>
  <c r="G883" i="1"/>
  <c r="F883" i="1"/>
  <c r="E883" i="1"/>
  <c r="D882" i="1"/>
  <c r="C882" i="1" s="1"/>
  <c r="M874" i="1"/>
  <c r="L874" i="1"/>
  <c r="K874" i="1"/>
  <c r="J874" i="1"/>
  <c r="I874" i="1"/>
  <c r="H874" i="1"/>
  <c r="G874" i="1"/>
  <c r="F874" i="1"/>
  <c r="E874" i="1"/>
  <c r="D873" i="1"/>
  <c r="C873" i="1" s="1"/>
  <c r="M871" i="1"/>
  <c r="L871" i="1"/>
  <c r="K871" i="1"/>
  <c r="J871" i="1"/>
  <c r="I871" i="1"/>
  <c r="H871" i="1"/>
  <c r="G871" i="1"/>
  <c r="F871" i="1"/>
  <c r="E871" i="1"/>
  <c r="D870" i="1"/>
  <c r="C870" i="1" s="1"/>
  <c r="M868" i="1"/>
  <c r="L868" i="1"/>
  <c r="K868" i="1"/>
  <c r="J868" i="1"/>
  <c r="I868" i="1"/>
  <c r="H868" i="1"/>
  <c r="G868" i="1"/>
  <c r="F868" i="1"/>
  <c r="E868" i="1"/>
  <c r="D867" i="1"/>
  <c r="C867" i="1" s="1"/>
  <c r="M865" i="1"/>
  <c r="L865" i="1"/>
  <c r="K865" i="1"/>
  <c r="J865" i="1"/>
  <c r="I865" i="1"/>
  <c r="H865" i="1"/>
  <c r="G865" i="1"/>
  <c r="F865" i="1"/>
  <c r="E865" i="1"/>
  <c r="D864" i="1"/>
  <c r="C864" i="1" s="1"/>
  <c r="M862" i="1"/>
  <c r="L862" i="1"/>
  <c r="K862" i="1"/>
  <c r="J862" i="1"/>
  <c r="I862" i="1"/>
  <c r="H862" i="1"/>
  <c r="G862" i="1"/>
  <c r="F862" i="1"/>
  <c r="E862" i="1"/>
  <c r="M859" i="1"/>
  <c r="L859" i="1"/>
  <c r="K859" i="1"/>
  <c r="J859" i="1"/>
  <c r="I859" i="1"/>
  <c r="H859" i="1"/>
  <c r="G859" i="1"/>
  <c r="F859" i="1"/>
  <c r="E859" i="1"/>
  <c r="D858" i="1"/>
  <c r="C858" i="1" s="1"/>
  <c r="M856" i="1"/>
  <c r="L856" i="1"/>
  <c r="K856" i="1"/>
  <c r="J856" i="1"/>
  <c r="I856" i="1"/>
  <c r="H856" i="1"/>
  <c r="G856" i="1"/>
  <c r="F856" i="1"/>
  <c r="E856" i="1"/>
  <c r="D855" i="1"/>
  <c r="C855" i="1" s="1"/>
  <c r="M853" i="1"/>
  <c r="L853" i="1"/>
  <c r="K853" i="1"/>
  <c r="J853" i="1"/>
  <c r="I853" i="1"/>
  <c r="H853" i="1"/>
  <c r="G853" i="1"/>
  <c r="F853" i="1"/>
  <c r="E853" i="1"/>
  <c r="D852" i="1"/>
  <c r="C852" i="1" s="1"/>
  <c r="M850" i="1"/>
  <c r="L850" i="1"/>
  <c r="K850" i="1"/>
  <c r="J850" i="1"/>
  <c r="I850" i="1"/>
  <c r="H850" i="1"/>
  <c r="G850" i="1"/>
  <c r="F850" i="1"/>
  <c r="E850" i="1"/>
  <c r="D849" i="1"/>
  <c r="C849" i="1" s="1"/>
  <c r="M847" i="1"/>
  <c r="L847" i="1"/>
  <c r="K847" i="1"/>
  <c r="J847" i="1"/>
  <c r="I847" i="1"/>
  <c r="H847" i="1"/>
  <c r="G847" i="1"/>
  <c r="F847" i="1"/>
  <c r="E847" i="1"/>
  <c r="D846" i="1"/>
  <c r="C846" i="1" s="1"/>
  <c r="M844" i="1"/>
  <c r="L844" i="1"/>
  <c r="K844" i="1"/>
  <c r="J844" i="1"/>
  <c r="I844" i="1"/>
  <c r="H844" i="1"/>
  <c r="G844" i="1"/>
  <c r="F844" i="1"/>
  <c r="E844" i="1"/>
  <c r="D843" i="1"/>
  <c r="C843" i="1" s="1"/>
  <c r="M826" i="1"/>
  <c r="L826" i="1"/>
  <c r="K826" i="1"/>
  <c r="J826" i="1"/>
  <c r="I826" i="1"/>
  <c r="H826" i="1"/>
  <c r="G826" i="1"/>
  <c r="F826" i="1"/>
  <c r="E826" i="1"/>
  <c r="D825" i="1"/>
  <c r="C825" i="1" s="1"/>
  <c r="M823" i="1"/>
  <c r="L823" i="1"/>
  <c r="K823" i="1"/>
  <c r="J823" i="1"/>
  <c r="I823" i="1"/>
  <c r="H823" i="1"/>
  <c r="G823" i="1"/>
  <c r="F823" i="1"/>
  <c r="E823" i="1"/>
  <c r="D822" i="1"/>
  <c r="C822" i="1" s="1"/>
  <c r="M814" i="1"/>
  <c r="L814" i="1"/>
  <c r="K814" i="1"/>
  <c r="J814" i="1"/>
  <c r="I814" i="1"/>
  <c r="H814" i="1"/>
  <c r="G814" i="1"/>
  <c r="F814" i="1"/>
  <c r="E814" i="1"/>
  <c r="D813" i="1"/>
  <c r="C813" i="1" s="1"/>
  <c r="M805" i="1"/>
  <c r="L805" i="1"/>
  <c r="K805" i="1"/>
  <c r="J805" i="1"/>
  <c r="I805" i="1"/>
  <c r="H805" i="1"/>
  <c r="G805" i="1"/>
  <c r="F805" i="1"/>
  <c r="E805" i="1"/>
  <c r="D804" i="1"/>
  <c r="C804" i="1" s="1"/>
  <c r="M802" i="1"/>
  <c r="L802" i="1"/>
  <c r="K802" i="1"/>
  <c r="J802" i="1"/>
  <c r="I802" i="1"/>
  <c r="H802" i="1"/>
  <c r="G802" i="1"/>
  <c r="F802" i="1"/>
  <c r="E802" i="1"/>
  <c r="D801" i="1"/>
  <c r="C801" i="1" s="1"/>
  <c r="M799" i="1"/>
  <c r="L799" i="1"/>
  <c r="K799" i="1"/>
  <c r="J799" i="1"/>
  <c r="I799" i="1"/>
  <c r="H799" i="1"/>
  <c r="G799" i="1"/>
  <c r="F799" i="1"/>
  <c r="E799" i="1"/>
  <c r="D798" i="1"/>
  <c r="C798" i="1" s="1"/>
  <c r="M796" i="1"/>
  <c r="L796" i="1"/>
  <c r="K796" i="1"/>
  <c r="J796" i="1"/>
  <c r="I796" i="1"/>
  <c r="H796" i="1"/>
  <c r="G796" i="1"/>
  <c r="F796" i="1"/>
  <c r="E796" i="1"/>
  <c r="D795" i="1"/>
  <c r="C795" i="1" s="1"/>
  <c r="M793" i="1"/>
  <c r="L793" i="1"/>
  <c r="K793" i="1"/>
  <c r="J793" i="1"/>
  <c r="I793" i="1"/>
  <c r="H793" i="1"/>
  <c r="G793" i="1"/>
  <c r="F793" i="1"/>
  <c r="E793" i="1"/>
  <c r="D792" i="1"/>
  <c r="C792" i="1" s="1"/>
  <c r="M790" i="1"/>
  <c r="L790" i="1"/>
  <c r="K790" i="1"/>
  <c r="J790" i="1"/>
  <c r="I790" i="1"/>
  <c r="H790" i="1"/>
  <c r="G790" i="1"/>
  <c r="F790" i="1"/>
  <c r="E790" i="1"/>
  <c r="D789" i="1"/>
  <c r="C789" i="1" s="1"/>
  <c r="M787" i="1"/>
  <c r="L787" i="1"/>
  <c r="K787" i="1"/>
  <c r="J787" i="1"/>
  <c r="I787" i="1"/>
  <c r="H787" i="1"/>
  <c r="G787" i="1"/>
  <c r="F787" i="1"/>
  <c r="E787" i="1"/>
  <c r="D786" i="1"/>
  <c r="C786" i="1" s="1"/>
  <c r="M781" i="1"/>
  <c r="L781" i="1"/>
  <c r="K781" i="1"/>
  <c r="J781" i="1"/>
  <c r="I781" i="1"/>
  <c r="H781" i="1"/>
  <c r="G781" i="1"/>
  <c r="F781" i="1"/>
  <c r="E781" i="1"/>
  <c r="D780" i="1"/>
  <c r="C780" i="1" s="1"/>
  <c r="M772" i="1"/>
  <c r="L772" i="1"/>
  <c r="K772" i="1"/>
  <c r="J772" i="1"/>
  <c r="I772" i="1"/>
  <c r="H772" i="1"/>
  <c r="G772" i="1"/>
  <c r="F772" i="1"/>
  <c r="E772" i="1"/>
  <c r="D771" i="1"/>
  <c r="C771" i="1" s="1"/>
  <c r="M766" i="1"/>
  <c r="L766" i="1"/>
  <c r="K766" i="1"/>
  <c r="J766" i="1"/>
  <c r="I766" i="1"/>
  <c r="H766" i="1"/>
  <c r="G766" i="1"/>
  <c r="F766" i="1"/>
  <c r="E766" i="1"/>
  <c r="D765" i="1"/>
  <c r="C765" i="1" s="1"/>
  <c r="M763" i="1"/>
  <c r="L763" i="1"/>
  <c r="K763" i="1"/>
  <c r="J763" i="1"/>
  <c r="I763" i="1"/>
  <c r="H763" i="1"/>
  <c r="G763" i="1"/>
  <c r="F763" i="1"/>
  <c r="E763" i="1"/>
  <c r="D762" i="1"/>
  <c r="C762" i="1" s="1"/>
  <c r="M760" i="1"/>
  <c r="L760" i="1"/>
  <c r="K760" i="1"/>
  <c r="J760" i="1"/>
  <c r="I760" i="1"/>
  <c r="H760" i="1"/>
  <c r="G760" i="1"/>
  <c r="F760" i="1"/>
  <c r="E760" i="1"/>
  <c r="D759" i="1"/>
  <c r="C759" i="1" s="1"/>
  <c r="M757" i="1"/>
  <c r="L757" i="1"/>
  <c r="K757" i="1"/>
  <c r="J757" i="1"/>
  <c r="I757" i="1"/>
  <c r="H757" i="1"/>
  <c r="G757" i="1"/>
  <c r="F757" i="1"/>
  <c r="E757" i="1"/>
  <c r="D756" i="1"/>
  <c r="C756" i="1" s="1"/>
  <c r="M754" i="1"/>
  <c r="L754" i="1"/>
  <c r="K754" i="1"/>
  <c r="J754" i="1"/>
  <c r="I754" i="1"/>
  <c r="H754" i="1"/>
  <c r="G754" i="1"/>
  <c r="F754" i="1"/>
  <c r="E754" i="1"/>
  <c r="D753" i="1"/>
  <c r="C753" i="1" s="1"/>
  <c r="M751" i="1"/>
  <c r="L751" i="1"/>
  <c r="K751" i="1"/>
  <c r="J751" i="1"/>
  <c r="I751" i="1"/>
  <c r="H751" i="1"/>
  <c r="G751" i="1"/>
  <c r="F751" i="1"/>
  <c r="E751" i="1"/>
  <c r="D750" i="1"/>
  <c r="C750" i="1" s="1"/>
  <c r="M748" i="1"/>
  <c r="L748" i="1"/>
  <c r="K748" i="1"/>
  <c r="J748" i="1"/>
  <c r="I748" i="1"/>
  <c r="H748" i="1"/>
  <c r="G748" i="1"/>
  <c r="F748" i="1"/>
  <c r="E748" i="1"/>
  <c r="D747" i="1"/>
  <c r="C747" i="1" s="1"/>
  <c r="M745" i="1"/>
  <c r="L745" i="1"/>
  <c r="K745" i="1"/>
  <c r="J745" i="1"/>
  <c r="I745" i="1"/>
  <c r="H745" i="1"/>
  <c r="G745" i="1"/>
  <c r="F745" i="1"/>
  <c r="E745" i="1"/>
  <c r="D744" i="1"/>
  <c r="C744" i="1" s="1"/>
  <c r="M742" i="1"/>
  <c r="L742" i="1"/>
  <c r="K742" i="1"/>
  <c r="J742" i="1"/>
  <c r="I742" i="1"/>
  <c r="H742" i="1"/>
  <c r="G742" i="1"/>
  <c r="F742" i="1"/>
  <c r="E742" i="1"/>
  <c r="D741" i="1"/>
  <c r="C741" i="1" s="1"/>
  <c r="M736" i="1"/>
  <c r="L736" i="1"/>
  <c r="K736" i="1"/>
  <c r="J736" i="1"/>
  <c r="I736" i="1"/>
  <c r="H736" i="1"/>
  <c r="G736" i="1"/>
  <c r="F736" i="1"/>
  <c r="E736" i="1"/>
  <c r="D735" i="1"/>
  <c r="C735" i="1" s="1"/>
  <c r="M733" i="1"/>
  <c r="L733" i="1"/>
  <c r="K733" i="1"/>
  <c r="J733" i="1"/>
  <c r="I733" i="1"/>
  <c r="H733" i="1"/>
  <c r="G733" i="1"/>
  <c r="F733" i="1"/>
  <c r="E733" i="1"/>
  <c r="D732" i="1"/>
  <c r="C732" i="1" s="1"/>
  <c r="M730" i="1"/>
  <c r="L730" i="1"/>
  <c r="K730" i="1"/>
  <c r="J730" i="1"/>
  <c r="I730" i="1"/>
  <c r="H730" i="1"/>
  <c r="G730" i="1"/>
  <c r="F730" i="1"/>
  <c r="E730" i="1"/>
  <c r="D729" i="1"/>
  <c r="C729" i="1" s="1"/>
  <c r="M724" i="1"/>
  <c r="L724" i="1"/>
  <c r="K724" i="1"/>
  <c r="J724" i="1"/>
  <c r="I724" i="1"/>
  <c r="H724" i="1"/>
  <c r="G724" i="1"/>
  <c r="F724" i="1"/>
  <c r="E724" i="1"/>
  <c r="D723" i="1"/>
  <c r="C723" i="1" s="1"/>
  <c r="M721" i="1"/>
  <c r="L721" i="1"/>
  <c r="K721" i="1"/>
  <c r="J721" i="1"/>
  <c r="I721" i="1"/>
  <c r="H721" i="1"/>
  <c r="G721" i="1"/>
  <c r="F721" i="1"/>
  <c r="E721" i="1"/>
  <c r="D720" i="1"/>
  <c r="C720" i="1" s="1"/>
  <c r="M718" i="1"/>
  <c r="L718" i="1"/>
  <c r="K718" i="1"/>
  <c r="J718" i="1"/>
  <c r="I718" i="1"/>
  <c r="H718" i="1"/>
  <c r="G718" i="1"/>
  <c r="F718" i="1"/>
  <c r="E718" i="1"/>
  <c r="D717" i="1"/>
  <c r="C717" i="1" s="1"/>
  <c r="M715" i="1"/>
  <c r="L715" i="1"/>
  <c r="K715" i="1"/>
  <c r="J715" i="1"/>
  <c r="I715" i="1"/>
  <c r="H715" i="1"/>
  <c r="G715" i="1"/>
  <c r="F715" i="1"/>
  <c r="E715" i="1"/>
  <c r="D714" i="1"/>
  <c r="C714" i="1" s="1"/>
  <c r="M709" i="1"/>
  <c r="L709" i="1"/>
  <c r="K709" i="1"/>
  <c r="J709" i="1"/>
  <c r="I709" i="1"/>
  <c r="H709" i="1"/>
  <c r="G709" i="1"/>
  <c r="F709" i="1"/>
  <c r="E709" i="1"/>
  <c r="D708" i="1"/>
  <c r="C708" i="1" s="1"/>
  <c r="M706" i="1"/>
  <c r="L706" i="1"/>
  <c r="K706" i="1"/>
  <c r="J706" i="1"/>
  <c r="I706" i="1"/>
  <c r="H706" i="1"/>
  <c r="G706" i="1"/>
  <c r="F706" i="1"/>
  <c r="E706" i="1"/>
  <c r="D705" i="1"/>
  <c r="C705" i="1" s="1"/>
  <c r="M697" i="1"/>
  <c r="L697" i="1"/>
  <c r="K697" i="1"/>
  <c r="J697" i="1"/>
  <c r="I697" i="1"/>
  <c r="H697" i="1"/>
  <c r="G697" i="1"/>
  <c r="F697" i="1"/>
  <c r="E697" i="1"/>
  <c r="D696" i="1"/>
  <c r="C696" i="1" s="1"/>
  <c r="M694" i="1"/>
  <c r="L694" i="1"/>
  <c r="K694" i="1"/>
  <c r="J694" i="1"/>
  <c r="I694" i="1"/>
  <c r="H694" i="1"/>
  <c r="G694" i="1"/>
  <c r="F694" i="1"/>
  <c r="E694" i="1"/>
  <c r="D693" i="1"/>
  <c r="C693" i="1" s="1"/>
  <c r="M691" i="1"/>
  <c r="L691" i="1"/>
  <c r="K691" i="1"/>
  <c r="J691" i="1"/>
  <c r="I691" i="1"/>
  <c r="H691" i="1"/>
  <c r="G691" i="1"/>
  <c r="F691" i="1"/>
  <c r="E691" i="1"/>
  <c r="D690" i="1"/>
  <c r="C690" i="1" s="1"/>
  <c r="M685" i="1"/>
  <c r="L685" i="1"/>
  <c r="I685" i="1"/>
  <c r="H685" i="1"/>
  <c r="G685" i="1"/>
  <c r="F685" i="1"/>
  <c r="E685" i="1"/>
  <c r="D684" i="1"/>
  <c r="C684" i="1" s="1"/>
  <c r="M679" i="1"/>
  <c r="L679" i="1"/>
  <c r="K679" i="1"/>
  <c r="J679" i="1"/>
  <c r="I679" i="1"/>
  <c r="H679" i="1"/>
  <c r="G679" i="1"/>
  <c r="F679" i="1"/>
  <c r="E679" i="1"/>
  <c r="D678" i="1"/>
  <c r="C678" i="1" s="1"/>
  <c r="M676" i="1"/>
  <c r="L676" i="1"/>
  <c r="K676" i="1"/>
  <c r="J676" i="1"/>
  <c r="I676" i="1"/>
  <c r="H676" i="1"/>
  <c r="G676" i="1"/>
  <c r="F676" i="1"/>
  <c r="E676" i="1"/>
  <c r="D675" i="1"/>
  <c r="C675" i="1" s="1"/>
  <c r="M673" i="1"/>
  <c r="L673" i="1"/>
  <c r="K673" i="1"/>
  <c r="J673" i="1"/>
  <c r="I673" i="1"/>
  <c r="H673" i="1"/>
  <c r="G673" i="1"/>
  <c r="F673" i="1"/>
  <c r="E673" i="1"/>
  <c r="D672" i="1"/>
  <c r="C672" i="1" s="1"/>
  <c r="M664" i="1"/>
  <c r="L664" i="1"/>
  <c r="K664" i="1"/>
  <c r="J664" i="1"/>
  <c r="I664" i="1"/>
  <c r="H664" i="1"/>
  <c r="G664" i="1"/>
  <c r="F664" i="1"/>
  <c r="E664" i="1"/>
  <c r="D663" i="1"/>
  <c r="C663" i="1" s="1"/>
  <c r="M661" i="1"/>
  <c r="L661" i="1"/>
  <c r="K661" i="1"/>
  <c r="J661" i="1"/>
  <c r="I661" i="1"/>
  <c r="H661" i="1"/>
  <c r="G661" i="1"/>
  <c r="F661" i="1"/>
  <c r="E661" i="1"/>
  <c r="D660" i="1"/>
  <c r="C660" i="1" s="1"/>
  <c r="M658" i="1"/>
  <c r="L658" i="1"/>
  <c r="K658" i="1"/>
  <c r="J658" i="1"/>
  <c r="I658" i="1"/>
  <c r="H658" i="1"/>
  <c r="G658" i="1"/>
  <c r="F658" i="1"/>
  <c r="E658" i="1"/>
  <c r="D657" i="1"/>
  <c r="C657" i="1" s="1"/>
  <c r="M655" i="1"/>
  <c r="L655" i="1"/>
  <c r="K655" i="1"/>
  <c r="J655" i="1"/>
  <c r="I655" i="1"/>
  <c r="H655" i="1"/>
  <c r="G655" i="1"/>
  <c r="F655" i="1"/>
  <c r="E655" i="1"/>
  <c r="D654" i="1"/>
  <c r="C654" i="1" s="1"/>
  <c r="M652" i="1"/>
  <c r="L652" i="1"/>
  <c r="K652" i="1"/>
  <c r="J652" i="1"/>
  <c r="I652" i="1"/>
  <c r="H652" i="1"/>
  <c r="G652" i="1"/>
  <c r="F652" i="1"/>
  <c r="E652" i="1"/>
  <c r="D651" i="1"/>
  <c r="C651" i="1" s="1"/>
  <c r="M649" i="1"/>
  <c r="L649" i="1"/>
  <c r="K649" i="1"/>
  <c r="J649" i="1"/>
  <c r="I649" i="1"/>
  <c r="H649" i="1"/>
  <c r="G649" i="1"/>
  <c r="F649" i="1"/>
  <c r="E649" i="1"/>
  <c r="D648" i="1"/>
  <c r="C648" i="1" s="1"/>
  <c r="M634" i="1"/>
  <c r="L634" i="1"/>
  <c r="K634" i="1"/>
  <c r="J634" i="1"/>
  <c r="I634" i="1"/>
  <c r="H634" i="1"/>
  <c r="G634" i="1"/>
  <c r="F634" i="1"/>
  <c r="E634" i="1"/>
  <c r="D633" i="1"/>
  <c r="C633" i="1" s="1"/>
  <c r="M631" i="1"/>
  <c r="L631" i="1"/>
  <c r="K631" i="1"/>
  <c r="J631" i="1"/>
  <c r="I631" i="1"/>
  <c r="H631" i="1"/>
  <c r="G631" i="1"/>
  <c r="F631" i="1"/>
  <c r="E631" i="1"/>
  <c r="D630" i="1"/>
  <c r="C630" i="1" s="1"/>
  <c r="M628" i="1"/>
  <c r="L628" i="1"/>
  <c r="K628" i="1"/>
  <c r="J628" i="1"/>
  <c r="I628" i="1"/>
  <c r="H628" i="1"/>
  <c r="G628" i="1"/>
  <c r="F628" i="1"/>
  <c r="E628" i="1"/>
  <c r="D627" i="1"/>
  <c r="C627" i="1" s="1"/>
  <c r="M625" i="1"/>
  <c r="L625" i="1"/>
  <c r="K625" i="1"/>
  <c r="J625" i="1"/>
  <c r="I625" i="1"/>
  <c r="H625" i="1"/>
  <c r="G625" i="1"/>
  <c r="F625" i="1"/>
  <c r="E625" i="1"/>
  <c r="D624" i="1"/>
  <c r="C624" i="1" s="1"/>
  <c r="M622" i="1"/>
  <c r="L622" i="1"/>
  <c r="K622" i="1"/>
  <c r="J622" i="1"/>
  <c r="I622" i="1"/>
  <c r="H622" i="1"/>
  <c r="G622" i="1"/>
  <c r="F622" i="1"/>
  <c r="E622" i="1"/>
  <c r="D621" i="1"/>
  <c r="C621" i="1" s="1"/>
  <c r="M619" i="1"/>
  <c r="L619" i="1"/>
  <c r="K619" i="1"/>
  <c r="J619" i="1"/>
  <c r="I619" i="1"/>
  <c r="H619" i="1"/>
  <c r="G619" i="1"/>
  <c r="F619" i="1"/>
  <c r="E619" i="1"/>
  <c r="D618" i="1"/>
  <c r="C618" i="1" s="1"/>
  <c r="M616" i="1"/>
  <c r="L616" i="1"/>
  <c r="K616" i="1"/>
  <c r="J616" i="1"/>
  <c r="I616" i="1"/>
  <c r="H616" i="1"/>
  <c r="G616" i="1"/>
  <c r="F616" i="1"/>
  <c r="E616" i="1"/>
  <c r="D615" i="1"/>
  <c r="C615" i="1" s="1"/>
  <c r="M613" i="1"/>
  <c r="L613" i="1"/>
  <c r="K613" i="1"/>
  <c r="J613" i="1"/>
  <c r="I613" i="1"/>
  <c r="H613" i="1"/>
  <c r="G613" i="1"/>
  <c r="F613" i="1"/>
  <c r="E613" i="1"/>
  <c r="D612" i="1"/>
  <c r="C612" i="1" s="1"/>
  <c r="M592" i="1"/>
  <c r="L592" i="1"/>
  <c r="K592" i="1"/>
  <c r="J592" i="1"/>
  <c r="I592" i="1"/>
  <c r="H592" i="1"/>
  <c r="G592" i="1"/>
  <c r="F592" i="1"/>
  <c r="E592" i="1"/>
  <c r="D591" i="1"/>
  <c r="C591" i="1" s="1"/>
  <c r="M589" i="1"/>
  <c r="L589" i="1"/>
  <c r="K589" i="1"/>
  <c r="J589" i="1"/>
  <c r="I589" i="1"/>
  <c r="H589" i="1"/>
  <c r="G589" i="1"/>
  <c r="F589" i="1"/>
  <c r="E589" i="1"/>
  <c r="D588" i="1"/>
  <c r="C588" i="1" s="1"/>
  <c r="M586" i="1"/>
  <c r="L586" i="1"/>
  <c r="K586" i="1"/>
  <c r="J586" i="1"/>
  <c r="I586" i="1"/>
  <c r="H586" i="1"/>
  <c r="G586" i="1"/>
  <c r="F586" i="1"/>
  <c r="E586" i="1"/>
  <c r="D585" i="1"/>
  <c r="C585" i="1" s="1"/>
  <c r="M577" i="1"/>
  <c r="L577" i="1"/>
  <c r="K577" i="1"/>
  <c r="J577" i="1"/>
  <c r="I577" i="1"/>
  <c r="H577" i="1"/>
  <c r="G577" i="1"/>
  <c r="F577" i="1"/>
  <c r="E577" i="1"/>
  <c r="D576" i="1"/>
  <c r="C576" i="1" s="1"/>
  <c r="M574" i="1"/>
  <c r="L574" i="1"/>
  <c r="K574" i="1"/>
  <c r="J574" i="1"/>
  <c r="I574" i="1"/>
  <c r="H574" i="1"/>
  <c r="G574" i="1"/>
  <c r="F574" i="1"/>
  <c r="E574" i="1"/>
  <c r="D573" i="1"/>
  <c r="C573" i="1" s="1"/>
  <c r="D533" i="1"/>
  <c r="M558" i="1"/>
  <c r="L558" i="1"/>
  <c r="K558" i="1"/>
  <c r="J558" i="1"/>
  <c r="I558" i="1"/>
  <c r="H558" i="1"/>
  <c r="G558" i="1"/>
  <c r="F558" i="1"/>
  <c r="E558" i="1"/>
  <c r="D557" i="1"/>
  <c r="C557" i="1" s="1"/>
  <c r="M555" i="1"/>
  <c r="L555" i="1"/>
  <c r="K555" i="1"/>
  <c r="J555" i="1"/>
  <c r="I555" i="1"/>
  <c r="H555" i="1"/>
  <c r="G555" i="1"/>
  <c r="F555" i="1"/>
  <c r="E555" i="1"/>
  <c r="D554" i="1"/>
  <c r="C554" i="1" s="1"/>
  <c r="M552" i="1"/>
  <c r="L552" i="1"/>
  <c r="K552" i="1"/>
  <c r="J552" i="1"/>
  <c r="I552" i="1"/>
  <c r="H552" i="1"/>
  <c r="G552" i="1"/>
  <c r="F552" i="1"/>
  <c r="E552" i="1"/>
  <c r="D551" i="1"/>
  <c r="C551" i="1" s="1"/>
  <c r="M549" i="1"/>
  <c r="L549" i="1"/>
  <c r="K549" i="1"/>
  <c r="J549" i="1"/>
  <c r="I549" i="1"/>
  <c r="H549" i="1"/>
  <c r="G549" i="1"/>
  <c r="F549" i="1"/>
  <c r="E549" i="1"/>
  <c r="D548" i="1"/>
  <c r="C548" i="1" s="1"/>
  <c r="M546" i="1"/>
  <c r="L546" i="1"/>
  <c r="K546" i="1"/>
  <c r="J546" i="1"/>
  <c r="I546" i="1"/>
  <c r="H546" i="1"/>
  <c r="G546" i="1"/>
  <c r="F546" i="1"/>
  <c r="E546" i="1"/>
  <c r="D545" i="1"/>
  <c r="C545" i="1" s="1"/>
  <c r="M543" i="1"/>
  <c r="L543" i="1"/>
  <c r="K543" i="1"/>
  <c r="J543" i="1"/>
  <c r="I543" i="1"/>
  <c r="H543" i="1"/>
  <c r="G543" i="1"/>
  <c r="F543" i="1"/>
  <c r="E543" i="1"/>
  <c r="D542" i="1"/>
  <c r="C542" i="1" s="1"/>
  <c r="M540" i="1"/>
  <c r="L540" i="1"/>
  <c r="K540" i="1"/>
  <c r="J540" i="1"/>
  <c r="I540" i="1"/>
  <c r="H540" i="1"/>
  <c r="G540" i="1"/>
  <c r="F540" i="1"/>
  <c r="E540" i="1"/>
  <c r="D539" i="1"/>
  <c r="C539" i="1" s="1"/>
  <c r="M537" i="1"/>
  <c r="L537" i="1"/>
  <c r="K537" i="1"/>
  <c r="J537" i="1"/>
  <c r="I537" i="1"/>
  <c r="H537" i="1"/>
  <c r="G537" i="1"/>
  <c r="F537" i="1"/>
  <c r="E537" i="1"/>
  <c r="D536" i="1"/>
  <c r="C536" i="1" s="1"/>
  <c r="M516" i="1"/>
  <c r="L516" i="1"/>
  <c r="K516" i="1"/>
  <c r="J516" i="1"/>
  <c r="I516" i="1"/>
  <c r="H516" i="1"/>
  <c r="G516" i="1"/>
  <c r="F516" i="1"/>
  <c r="E516" i="1"/>
  <c r="D515" i="1"/>
  <c r="C515" i="1" s="1"/>
  <c r="M513" i="1"/>
  <c r="L513" i="1"/>
  <c r="K513" i="1"/>
  <c r="J513" i="1"/>
  <c r="I513" i="1"/>
  <c r="H513" i="1"/>
  <c r="G513" i="1"/>
  <c r="F513" i="1"/>
  <c r="E513" i="1"/>
  <c r="D512" i="1"/>
  <c r="C512" i="1" s="1"/>
  <c r="M510" i="1"/>
  <c r="L510" i="1"/>
  <c r="K510" i="1"/>
  <c r="J510" i="1"/>
  <c r="I510" i="1"/>
  <c r="H510" i="1"/>
  <c r="G510" i="1"/>
  <c r="F510" i="1"/>
  <c r="E510" i="1"/>
  <c r="D509" i="1"/>
  <c r="C509" i="1" s="1"/>
  <c r="M507" i="1"/>
  <c r="L507" i="1"/>
  <c r="K507" i="1"/>
  <c r="J507" i="1"/>
  <c r="I507" i="1"/>
  <c r="H507" i="1"/>
  <c r="G507" i="1"/>
  <c r="F507" i="1"/>
  <c r="E507" i="1"/>
  <c r="D506" i="1"/>
  <c r="C506" i="1" s="1"/>
  <c r="M504" i="1"/>
  <c r="L504" i="1"/>
  <c r="K504" i="1"/>
  <c r="J504" i="1"/>
  <c r="I504" i="1"/>
  <c r="H504" i="1"/>
  <c r="G504" i="1"/>
  <c r="F504" i="1"/>
  <c r="E504" i="1"/>
  <c r="D503" i="1"/>
  <c r="C503" i="1" s="1"/>
  <c r="M501" i="1"/>
  <c r="L501" i="1"/>
  <c r="K501" i="1"/>
  <c r="J501" i="1"/>
  <c r="I501" i="1"/>
  <c r="H501" i="1"/>
  <c r="G501" i="1"/>
  <c r="F501" i="1"/>
  <c r="D500" i="1"/>
  <c r="C500" i="1" s="1"/>
  <c r="M498" i="1"/>
  <c r="L498" i="1"/>
  <c r="K498" i="1"/>
  <c r="J498" i="1"/>
  <c r="I498" i="1"/>
  <c r="H498" i="1"/>
  <c r="G498" i="1"/>
  <c r="F498" i="1"/>
  <c r="E498" i="1"/>
  <c r="D497" i="1"/>
  <c r="C497" i="1" s="1"/>
  <c r="M495" i="1"/>
  <c r="L495" i="1"/>
  <c r="K495" i="1"/>
  <c r="J495" i="1"/>
  <c r="I495" i="1"/>
  <c r="H495" i="1"/>
  <c r="G495" i="1"/>
  <c r="F495" i="1"/>
  <c r="E495" i="1"/>
  <c r="D494" i="1"/>
  <c r="C494" i="1" s="1"/>
  <c r="M492" i="1"/>
  <c r="L492" i="1"/>
  <c r="K492" i="1"/>
  <c r="J492" i="1"/>
  <c r="I492" i="1"/>
  <c r="H492" i="1"/>
  <c r="G492" i="1"/>
  <c r="F492" i="1"/>
  <c r="E492" i="1"/>
  <c r="D491" i="1"/>
  <c r="C491" i="1" s="1"/>
  <c r="M489" i="1"/>
  <c r="L489" i="1"/>
  <c r="K489" i="1"/>
  <c r="J489" i="1"/>
  <c r="I489" i="1"/>
  <c r="H489" i="1"/>
  <c r="G489" i="1"/>
  <c r="F489" i="1"/>
  <c r="E489" i="1"/>
  <c r="D488" i="1"/>
  <c r="C488" i="1" s="1"/>
  <c r="M486" i="1"/>
  <c r="L486" i="1"/>
  <c r="K486" i="1"/>
  <c r="J486" i="1"/>
  <c r="I486" i="1"/>
  <c r="H486" i="1"/>
  <c r="G486" i="1"/>
  <c r="F486" i="1"/>
  <c r="E486" i="1"/>
  <c r="D485" i="1"/>
  <c r="C485" i="1" s="1"/>
  <c r="D458" i="1"/>
  <c r="M480" i="1"/>
  <c r="L480" i="1"/>
  <c r="K480" i="1"/>
  <c r="J480" i="1"/>
  <c r="I480" i="1"/>
  <c r="H480" i="1"/>
  <c r="G480" i="1"/>
  <c r="F480" i="1"/>
  <c r="E480" i="1"/>
  <c r="D479" i="1"/>
  <c r="C479" i="1" s="1"/>
  <c r="M474" i="1"/>
  <c r="L474" i="1"/>
  <c r="K474" i="1"/>
  <c r="J474" i="1"/>
  <c r="I474" i="1"/>
  <c r="H474" i="1"/>
  <c r="G474" i="1"/>
  <c r="F474" i="1"/>
  <c r="E474" i="1"/>
  <c r="D473" i="1"/>
  <c r="C473" i="1" s="1"/>
  <c r="M471" i="1"/>
  <c r="L471" i="1"/>
  <c r="K471" i="1"/>
  <c r="J471" i="1"/>
  <c r="I471" i="1"/>
  <c r="H471" i="1"/>
  <c r="G471" i="1"/>
  <c r="F471" i="1"/>
  <c r="E471" i="1"/>
  <c r="D470" i="1"/>
  <c r="C470" i="1" s="1"/>
  <c r="M468" i="1"/>
  <c r="L468" i="1"/>
  <c r="K468" i="1"/>
  <c r="J468" i="1"/>
  <c r="I468" i="1"/>
  <c r="H468" i="1"/>
  <c r="G468" i="1"/>
  <c r="F468" i="1"/>
  <c r="E468" i="1"/>
  <c r="D467" i="1"/>
  <c r="C467" i="1" s="1"/>
  <c r="M465" i="1"/>
  <c r="L465" i="1"/>
  <c r="K465" i="1"/>
  <c r="J465" i="1"/>
  <c r="I465" i="1"/>
  <c r="H465" i="1"/>
  <c r="G465" i="1"/>
  <c r="F465" i="1"/>
  <c r="E465" i="1"/>
  <c r="D464" i="1"/>
  <c r="C464" i="1" s="1"/>
  <c r="M462" i="1"/>
  <c r="L462" i="1"/>
  <c r="K462" i="1"/>
  <c r="J462" i="1"/>
  <c r="I462" i="1"/>
  <c r="H462" i="1"/>
  <c r="G462" i="1"/>
  <c r="F462" i="1"/>
  <c r="E462" i="1"/>
  <c r="D461" i="1"/>
  <c r="C461" i="1" s="1"/>
  <c r="M453" i="1"/>
  <c r="L453" i="1"/>
  <c r="K453" i="1"/>
  <c r="J453" i="1"/>
  <c r="I453" i="1"/>
  <c r="H453" i="1"/>
  <c r="G453" i="1"/>
  <c r="F453" i="1"/>
  <c r="E453" i="1"/>
  <c r="D452" i="1"/>
  <c r="C452" i="1" s="1"/>
  <c r="M450" i="1"/>
  <c r="L450" i="1"/>
  <c r="K450" i="1"/>
  <c r="J450" i="1"/>
  <c r="I450" i="1"/>
  <c r="H450" i="1"/>
  <c r="G450" i="1"/>
  <c r="F450" i="1"/>
  <c r="E450" i="1"/>
  <c r="D449" i="1"/>
  <c r="C449" i="1" s="1"/>
  <c r="M444" i="1"/>
  <c r="L444" i="1"/>
  <c r="K444" i="1"/>
  <c r="J444" i="1"/>
  <c r="I444" i="1"/>
  <c r="H444" i="1"/>
  <c r="G444" i="1"/>
  <c r="F444" i="1"/>
  <c r="E444" i="1"/>
  <c r="D443" i="1"/>
  <c r="C443" i="1" s="1"/>
  <c r="M441" i="1"/>
  <c r="L441" i="1"/>
  <c r="K441" i="1"/>
  <c r="J441" i="1"/>
  <c r="I441" i="1"/>
  <c r="H441" i="1"/>
  <c r="G441" i="1"/>
  <c r="F441" i="1"/>
  <c r="E441" i="1"/>
  <c r="D440" i="1"/>
  <c r="C440" i="1" s="1"/>
  <c r="M438" i="1"/>
  <c r="L438" i="1"/>
  <c r="K438" i="1"/>
  <c r="J438" i="1"/>
  <c r="I438" i="1"/>
  <c r="H438" i="1"/>
  <c r="G438" i="1"/>
  <c r="F438" i="1"/>
  <c r="E438" i="1"/>
  <c r="D437" i="1"/>
  <c r="C437" i="1" s="1"/>
  <c r="M435" i="1"/>
  <c r="L435" i="1"/>
  <c r="K435" i="1"/>
  <c r="J435" i="1"/>
  <c r="I435" i="1"/>
  <c r="H435" i="1"/>
  <c r="G435" i="1"/>
  <c r="F435" i="1"/>
  <c r="E435" i="1"/>
  <c r="D434" i="1"/>
  <c r="C434" i="1" s="1"/>
  <c r="M432" i="1"/>
  <c r="L432" i="1"/>
  <c r="K432" i="1"/>
  <c r="J432" i="1"/>
  <c r="I432" i="1"/>
  <c r="H432" i="1"/>
  <c r="G432" i="1"/>
  <c r="F432" i="1"/>
  <c r="E432" i="1"/>
  <c r="D431" i="1"/>
  <c r="C431" i="1" s="1"/>
  <c r="D377" i="1"/>
  <c r="E376" i="1"/>
  <c r="F376" i="1"/>
  <c r="G376" i="1"/>
  <c r="H376" i="1"/>
  <c r="I376" i="1"/>
  <c r="J376" i="1"/>
  <c r="K376" i="1"/>
  <c r="L376" i="1"/>
  <c r="M376" i="1"/>
  <c r="M423" i="1"/>
  <c r="L423" i="1"/>
  <c r="K423" i="1"/>
  <c r="J423" i="1"/>
  <c r="I423" i="1"/>
  <c r="H423" i="1"/>
  <c r="G423" i="1"/>
  <c r="F423" i="1"/>
  <c r="E423" i="1"/>
  <c r="D422" i="1"/>
  <c r="C422" i="1" s="1"/>
  <c r="M420" i="1"/>
  <c r="L420" i="1"/>
  <c r="K420" i="1"/>
  <c r="J420" i="1"/>
  <c r="I420" i="1"/>
  <c r="H420" i="1"/>
  <c r="G420" i="1"/>
  <c r="F420" i="1"/>
  <c r="E420" i="1"/>
  <c r="D419" i="1"/>
  <c r="C419" i="1" s="1"/>
  <c r="M414" i="1"/>
  <c r="L414" i="1"/>
  <c r="K414" i="1"/>
  <c r="J414" i="1"/>
  <c r="I414" i="1"/>
  <c r="H414" i="1"/>
  <c r="G414" i="1"/>
  <c r="F414" i="1"/>
  <c r="E414" i="1"/>
  <c r="D413" i="1"/>
  <c r="C413" i="1" s="1"/>
  <c r="M411" i="1"/>
  <c r="L411" i="1"/>
  <c r="K411" i="1"/>
  <c r="J411" i="1"/>
  <c r="I411" i="1"/>
  <c r="H411" i="1"/>
  <c r="G411" i="1"/>
  <c r="F411" i="1"/>
  <c r="E411" i="1"/>
  <c r="D410" i="1"/>
  <c r="C410" i="1" s="1"/>
  <c r="M405" i="1"/>
  <c r="L405" i="1"/>
  <c r="K405" i="1"/>
  <c r="J405" i="1"/>
  <c r="I405" i="1"/>
  <c r="H405" i="1"/>
  <c r="G405" i="1"/>
  <c r="F405" i="1"/>
  <c r="E405" i="1"/>
  <c r="D404" i="1"/>
  <c r="C404" i="1" s="1"/>
  <c r="M402" i="1"/>
  <c r="L402" i="1"/>
  <c r="K402" i="1"/>
  <c r="J402" i="1"/>
  <c r="I402" i="1"/>
  <c r="H402" i="1"/>
  <c r="G402" i="1"/>
  <c r="F402" i="1"/>
  <c r="E402" i="1"/>
  <c r="D401" i="1"/>
  <c r="C401" i="1" s="1"/>
  <c r="M399" i="1"/>
  <c r="L399" i="1"/>
  <c r="K399" i="1"/>
  <c r="J399" i="1"/>
  <c r="I399" i="1"/>
  <c r="H399" i="1"/>
  <c r="G399" i="1"/>
  <c r="F399" i="1"/>
  <c r="E399" i="1"/>
  <c r="D398" i="1"/>
  <c r="C398" i="1" s="1"/>
  <c r="M396" i="1"/>
  <c r="L396" i="1"/>
  <c r="K396" i="1"/>
  <c r="J396" i="1"/>
  <c r="I396" i="1"/>
  <c r="H396" i="1"/>
  <c r="G396" i="1"/>
  <c r="F396" i="1"/>
  <c r="E396" i="1"/>
  <c r="D395" i="1"/>
  <c r="C395" i="1" s="1"/>
  <c r="M393" i="1"/>
  <c r="L393" i="1"/>
  <c r="K393" i="1"/>
  <c r="J393" i="1"/>
  <c r="I393" i="1"/>
  <c r="H393" i="1"/>
  <c r="G393" i="1"/>
  <c r="F393" i="1"/>
  <c r="E393" i="1"/>
  <c r="D392" i="1"/>
  <c r="C392" i="1" s="1"/>
  <c r="M390" i="1"/>
  <c r="L390" i="1"/>
  <c r="K390" i="1"/>
  <c r="J390" i="1"/>
  <c r="I390" i="1"/>
  <c r="H390" i="1"/>
  <c r="G390" i="1"/>
  <c r="F390" i="1"/>
  <c r="E390" i="1"/>
  <c r="D389" i="1"/>
  <c r="C389" i="1" s="1"/>
  <c r="M387" i="1"/>
  <c r="L387" i="1"/>
  <c r="K387" i="1"/>
  <c r="J387" i="1"/>
  <c r="I387" i="1"/>
  <c r="H387" i="1"/>
  <c r="G387" i="1"/>
  <c r="F387" i="1"/>
  <c r="E387" i="1"/>
  <c r="D386" i="1"/>
  <c r="C386" i="1" s="1"/>
  <c r="M384" i="1"/>
  <c r="L384" i="1"/>
  <c r="K384" i="1"/>
  <c r="J384" i="1"/>
  <c r="I384" i="1"/>
  <c r="H384" i="1"/>
  <c r="G384" i="1"/>
  <c r="F384" i="1"/>
  <c r="E384" i="1"/>
  <c r="D383" i="1"/>
  <c r="C383" i="1" s="1"/>
  <c r="M381" i="1"/>
  <c r="L381" i="1"/>
  <c r="K381" i="1"/>
  <c r="J381" i="1"/>
  <c r="I381" i="1"/>
  <c r="H381" i="1"/>
  <c r="G381" i="1"/>
  <c r="F381" i="1"/>
  <c r="E381" i="1"/>
  <c r="D380" i="1"/>
  <c r="C380" i="1" s="1"/>
  <c r="M372" i="1"/>
  <c r="L372" i="1"/>
  <c r="K372" i="1"/>
  <c r="J372" i="1"/>
  <c r="I372" i="1"/>
  <c r="H372" i="1"/>
  <c r="G372" i="1"/>
  <c r="F372" i="1"/>
  <c r="E372" i="1"/>
  <c r="D371" i="1"/>
  <c r="C371" i="1" s="1"/>
  <c r="M369" i="1"/>
  <c r="L369" i="1"/>
  <c r="K369" i="1"/>
  <c r="J369" i="1"/>
  <c r="I369" i="1"/>
  <c r="H369" i="1"/>
  <c r="G369" i="1"/>
  <c r="F369" i="1"/>
  <c r="E369" i="1"/>
  <c r="D368" i="1"/>
  <c r="C368" i="1" s="1"/>
  <c r="M366" i="1"/>
  <c r="L366" i="1"/>
  <c r="K366" i="1"/>
  <c r="J366" i="1"/>
  <c r="I366" i="1"/>
  <c r="H366" i="1"/>
  <c r="G366" i="1"/>
  <c r="F366" i="1"/>
  <c r="E366" i="1"/>
  <c r="D365" i="1"/>
  <c r="C365" i="1" s="1"/>
  <c r="M357" i="1"/>
  <c r="L357" i="1"/>
  <c r="K357" i="1"/>
  <c r="J357" i="1"/>
  <c r="I357" i="1"/>
  <c r="H357" i="1"/>
  <c r="G357" i="1"/>
  <c r="F357" i="1"/>
  <c r="E357" i="1"/>
  <c r="D356" i="1"/>
  <c r="C356" i="1" s="1"/>
  <c r="E318" i="1"/>
  <c r="F318" i="1"/>
  <c r="M333" i="1"/>
  <c r="L333" i="1"/>
  <c r="K333" i="1"/>
  <c r="J333" i="1"/>
  <c r="I333" i="1"/>
  <c r="H333" i="1"/>
  <c r="G333" i="1"/>
  <c r="F333" i="1"/>
  <c r="E333" i="1"/>
  <c r="D332" i="1"/>
  <c r="C332" i="1" s="1"/>
  <c r="M327" i="1"/>
  <c r="L327" i="1"/>
  <c r="K327" i="1"/>
  <c r="J327" i="1"/>
  <c r="I327" i="1"/>
  <c r="H327" i="1"/>
  <c r="G327" i="1"/>
  <c r="F327" i="1"/>
  <c r="E327" i="1"/>
  <c r="D326" i="1"/>
  <c r="C326" i="1" s="1"/>
  <c r="M321" i="1"/>
  <c r="L321" i="1"/>
  <c r="K321" i="1"/>
  <c r="J321" i="1"/>
  <c r="I321" i="1"/>
  <c r="H321" i="1"/>
  <c r="G321" i="1"/>
  <c r="F321" i="1"/>
  <c r="E321" i="1"/>
  <c r="D320" i="1"/>
  <c r="C320" i="1" s="1"/>
  <c r="D317" i="1"/>
  <c r="M270" i="1"/>
  <c r="L270" i="1"/>
  <c r="K270" i="1"/>
  <c r="J270" i="1"/>
  <c r="I270" i="1"/>
  <c r="H270" i="1"/>
  <c r="G270" i="1"/>
  <c r="F270" i="1"/>
  <c r="E270" i="1"/>
  <c r="D269" i="1"/>
  <c r="C269" i="1" s="1"/>
  <c r="M267" i="1"/>
  <c r="L267" i="1"/>
  <c r="K267" i="1"/>
  <c r="J267" i="1"/>
  <c r="I267" i="1"/>
  <c r="H267" i="1"/>
  <c r="G267" i="1"/>
  <c r="F267" i="1"/>
  <c r="E267" i="1"/>
  <c r="D266" i="1"/>
  <c r="C266" i="1" s="1"/>
  <c r="M264" i="1"/>
  <c r="L264" i="1"/>
  <c r="K264" i="1"/>
  <c r="J264" i="1"/>
  <c r="I264" i="1"/>
  <c r="H264" i="1"/>
  <c r="G264" i="1"/>
  <c r="F264" i="1"/>
  <c r="E264" i="1"/>
  <c r="D263" i="1"/>
  <c r="C263" i="1" s="1"/>
  <c r="M261" i="1"/>
  <c r="L261" i="1"/>
  <c r="K261" i="1"/>
  <c r="J261" i="1"/>
  <c r="I261" i="1"/>
  <c r="H261" i="1"/>
  <c r="G261" i="1"/>
  <c r="F261" i="1"/>
  <c r="E261" i="1"/>
  <c r="D260" i="1"/>
  <c r="C260" i="1" s="1"/>
  <c r="M258" i="1"/>
  <c r="L258" i="1"/>
  <c r="K258" i="1"/>
  <c r="J258" i="1"/>
  <c r="I258" i="1"/>
  <c r="H258" i="1"/>
  <c r="G258" i="1"/>
  <c r="F258" i="1"/>
  <c r="E258" i="1"/>
  <c r="D257" i="1"/>
  <c r="C257" i="1" s="1"/>
  <c r="M255" i="1"/>
  <c r="L255" i="1"/>
  <c r="K255" i="1"/>
  <c r="J255" i="1"/>
  <c r="I255" i="1"/>
  <c r="H255" i="1"/>
  <c r="G255" i="1"/>
  <c r="F255" i="1"/>
  <c r="E255" i="1"/>
  <c r="D254" i="1"/>
  <c r="C254" i="1" s="1"/>
  <c r="M252" i="1"/>
  <c r="L252" i="1"/>
  <c r="K252" i="1"/>
  <c r="J252" i="1"/>
  <c r="I252" i="1"/>
  <c r="H252" i="1"/>
  <c r="G252" i="1"/>
  <c r="F252" i="1"/>
  <c r="E252" i="1"/>
  <c r="D251" i="1"/>
  <c r="C251" i="1" s="1"/>
  <c r="M249" i="1"/>
  <c r="L249" i="1"/>
  <c r="K249" i="1"/>
  <c r="J249" i="1"/>
  <c r="I249" i="1"/>
  <c r="H249" i="1"/>
  <c r="G249" i="1"/>
  <c r="F249" i="1"/>
  <c r="E249" i="1"/>
  <c r="D248" i="1"/>
  <c r="C248" i="1" s="1"/>
  <c r="M246" i="1"/>
  <c r="L246" i="1"/>
  <c r="K246" i="1"/>
  <c r="J246" i="1"/>
  <c r="I246" i="1"/>
  <c r="H246" i="1"/>
  <c r="G246" i="1"/>
  <c r="F246" i="1"/>
  <c r="E246" i="1"/>
  <c r="D245" i="1"/>
  <c r="C245" i="1" s="1"/>
  <c r="M243" i="1"/>
  <c r="L243" i="1"/>
  <c r="K243" i="1"/>
  <c r="J243" i="1"/>
  <c r="I243" i="1"/>
  <c r="H243" i="1"/>
  <c r="G243" i="1"/>
  <c r="F243" i="1"/>
  <c r="E243" i="1"/>
  <c r="D242" i="1"/>
  <c r="C242" i="1" s="1"/>
  <c r="D236" i="1"/>
  <c r="M228" i="1"/>
  <c r="L228" i="1"/>
  <c r="K228" i="1"/>
  <c r="J228" i="1"/>
  <c r="I228" i="1"/>
  <c r="H228" i="1"/>
  <c r="G228" i="1"/>
  <c r="F228" i="1"/>
  <c r="E228" i="1"/>
  <c r="D227" i="1"/>
  <c r="C227" i="1" s="1"/>
  <c r="M225" i="1"/>
  <c r="L225" i="1"/>
  <c r="K225" i="1"/>
  <c r="J225" i="1"/>
  <c r="I225" i="1"/>
  <c r="H225" i="1"/>
  <c r="G225" i="1"/>
  <c r="F225" i="1"/>
  <c r="E225" i="1"/>
  <c r="D224" i="1"/>
  <c r="C224" i="1" s="1"/>
  <c r="M222" i="1"/>
  <c r="L222" i="1"/>
  <c r="K222" i="1"/>
  <c r="J222" i="1"/>
  <c r="I222" i="1"/>
  <c r="H222" i="1"/>
  <c r="G222" i="1"/>
  <c r="F222" i="1"/>
  <c r="E222" i="1"/>
  <c r="D221" i="1"/>
  <c r="C221" i="1" s="1"/>
  <c r="M219" i="1"/>
  <c r="L219" i="1"/>
  <c r="K219" i="1"/>
  <c r="J219" i="1"/>
  <c r="I219" i="1"/>
  <c r="H219" i="1"/>
  <c r="G219" i="1"/>
  <c r="F219" i="1"/>
  <c r="E219" i="1"/>
  <c r="D218" i="1"/>
  <c r="C218" i="1" s="1"/>
  <c r="M200" i="1"/>
  <c r="L200" i="1"/>
  <c r="K200" i="1"/>
  <c r="J200" i="1"/>
  <c r="I200" i="1"/>
  <c r="H200" i="1"/>
  <c r="G200" i="1"/>
  <c r="F200" i="1"/>
  <c r="E200" i="1"/>
  <c r="D199" i="1"/>
  <c r="C199" i="1" s="1"/>
  <c r="M197" i="1"/>
  <c r="L197" i="1"/>
  <c r="K197" i="1"/>
  <c r="J197" i="1"/>
  <c r="I197" i="1"/>
  <c r="H197" i="1"/>
  <c r="G197" i="1"/>
  <c r="F197" i="1"/>
  <c r="E197" i="1"/>
  <c r="D196" i="1"/>
  <c r="C196" i="1" s="1"/>
  <c r="M194" i="1"/>
  <c r="L194" i="1"/>
  <c r="K194" i="1"/>
  <c r="J194" i="1"/>
  <c r="I194" i="1"/>
  <c r="H194" i="1"/>
  <c r="G194" i="1"/>
  <c r="F194" i="1"/>
  <c r="E194" i="1"/>
  <c r="D193" i="1"/>
  <c r="C193" i="1" s="1"/>
  <c r="M188" i="1"/>
  <c r="L188" i="1"/>
  <c r="K188" i="1"/>
  <c r="J188" i="1"/>
  <c r="I188" i="1"/>
  <c r="H188" i="1"/>
  <c r="G188" i="1"/>
  <c r="F188" i="1"/>
  <c r="E188" i="1"/>
  <c r="D187" i="1"/>
  <c r="C187" i="1" s="1"/>
  <c r="M182" i="1"/>
  <c r="L182" i="1"/>
  <c r="K182" i="1"/>
  <c r="J182" i="1"/>
  <c r="I182" i="1"/>
  <c r="H182" i="1"/>
  <c r="G182" i="1"/>
  <c r="F182" i="1"/>
  <c r="E182" i="1"/>
  <c r="D181" i="1"/>
  <c r="C181" i="1" s="1"/>
  <c r="M176" i="1"/>
  <c r="L176" i="1"/>
  <c r="K176" i="1"/>
  <c r="J176" i="1"/>
  <c r="I176" i="1"/>
  <c r="H176" i="1"/>
  <c r="G176" i="1"/>
  <c r="F176" i="1"/>
  <c r="E176" i="1"/>
  <c r="D175" i="1"/>
  <c r="C175" i="1" s="1"/>
  <c r="M173" i="1"/>
  <c r="L173" i="1"/>
  <c r="K173" i="1"/>
  <c r="J173" i="1"/>
  <c r="I173" i="1"/>
  <c r="H173" i="1"/>
  <c r="G173" i="1"/>
  <c r="F173" i="1"/>
  <c r="E173" i="1"/>
  <c r="D172" i="1"/>
  <c r="C172" i="1" s="1"/>
  <c r="M167" i="1"/>
  <c r="L167" i="1"/>
  <c r="K167" i="1"/>
  <c r="J167" i="1"/>
  <c r="I167" i="1"/>
  <c r="H167" i="1"/>
  <c r="G167" i="1"/>
  <c r="F167" i="1"/>
  <c r="E167" i="1"/>
  <c r="D166" i="1"/>
  <c r="C166" i="1" s="1"/>
  <c r="M161" i="1"/>
  <c r="L161" i="1"/>
  <c r="K161" i="1"/>
  <c r="J161" i="1"/>
  <c r="I161" i="1"/>
  <c r="H161" i="1"/>
  <c r="G161" i="1"/>
  <c r="F161" i="1"/>
  <c r="E161" i="1"/>
  <c r="D160" i="1"/>
  <c r="C160" i="1" s="1"/>
  <c r="M158" i="1"/>
  <c r="L158" i="1"/>
  <c r="K158" i="1"/>
  <c r="J158" i="1"/>
  <c r="I158" i="1"/>
  <c r="H158" i="1"/>
  <c r="G158" i="1"/>
  <c r="F158" i="1"/>
  <c r="E158" i="1"/>
  <c r="D157" i="1"/>
  <c r="C157" i="1" s="1"/>
  <c r="M149" i="1"/>
  <c r="L149" i="1"/>
  <c r="K149" i="1"/>
  <c r="J149" i="1"/>
  <c r="I149" i="1"/>
  <c r="H149" i="1"/>
  <c r="G149" i="1"/>
  <c r="F149" i="1"/>
  <c r="E149" i="1"/>
  <c r="D148" i="1"/>
  <c r="C148" i="1" s="1"/>
  <c r="M143" i="1"/>
  <c r="L143" i="1"/>
  <c r="K143" i="1"/>
  <c r="J143" i="1"/>
  <c r="I143" i="1"/>
  <c r="H143" i="1"/>
  <c r="G143" i="1"/>
  <c r="F143" i="1"/>
  <c r="E143" i="1"/>
  <c r="D142" i="1"/>
  <c r="C142" i="1" s="1"/>
  <c r="D124" i="1"/>
  <c r="C124" i="1" s="1"/>
  <c r="M125" i="1"/>
  <c r="L125" i="1"/>
  <c r="K125" i="1"/>
  <c r="J125" i="1"/>
  <c r="I125" i="1"/>
  <c r="H125" i="1"/>
  <c r="G125" i="1"/>
  <c r="F125" i="1"/>
  <c r="E125" i="1"/>
  <c r="M110" i="1"/>
  <c r="L110" i="1"/>
  <c r="K110" i="1"/>
  <c r="J110" i="1"/>
  <c r="I110" i="1"/>
  <c r="H110" i="1"/>
  <c r="G110" i="1"/>
  <c r="F110" i="1"/>
  <c r="E110" i="1"/>
  <c r="D109" i="1"/>
  <c r="M62" i="1"/>
  <c r="L62" i="1"/>
  <c r="K62" i="1"/>
  <c r="J62" i="1"/>
  <c r="I62" i="1"/>
  <c r="H62" i="1"/>
  <c r="G62" i="1"/>
  <c r="F62" i="1"/>
  <c r="E62" i="1"/>
  <c r="D61" i="1"/>
  <c r="C61" i="1" s="1"/>
  <c r="M59" i="1"/>
  <c r="L59" i="1"/>
  <c r="K59" i="1"/>
  <c r="J59" i="1"/>
  <c r="I59" i="1"/>
  <c r="H59" i="1"/>
  <c r="G59" i="1"/>
  <c r="F59" i="1"/>
  <c r="E59" i="1"/>
  <c r="D58" i="1"/>
  <c r="C58" i="1" s="1"/>
  <c r="M56" i="1"/>
  <c r="L56" i="1"/>
  <c r="K56" i="1"/>
  <c r="J56" i="1"/>
  <c r="I56" i="1"/>
  <c r="H56" i="1"/>
  <c r="G56" i="1"/>
  <c r="F56" i="1"/>
  <c r="E56" i="1"/>
  <c r="D55" i="1"/>
  <c r="C55" i="1" s="1"/>
  <c r="M53" i="1"/>
  <c r="L53" i="1"/>
  <c r="K53" i="1"/>
  <c r="J53" i="1"/>
  <c r="I53" i="1"/>
  <c r="H53" i="1"/>
  <c r="G53" i="1"/>
  <c r="F53" i="1"/>
  <c r="E53" i="1"/>
  <c r="D52" i="1"/>
  <c r="C52" i="1" s="1"/>
  <c r="M50" i="1"/>
  <c r="L50" i="1"/>
  <c r="K50" i="1"/>
  <c r="J50" i="1"/>
  <c r="I50" i="1"/>
  <c r="H50" i="1"/>
  <c r="G50" i="1"/>
  <c r="F50" i="1"/>
  <c r="E50" i="1"/>
  <c r="D49" i="1"/>
  <c r="C49" i="1" s="1"/>
  <c r="M47" i="1"/>
  <c r="L47" i="1"/>
  <c r="K47" i="1"/>
  <c r="J47" i="1"/>
  <c r="I47" i="1"/>
  <c r="H47" i="1"/>
  <c r="G47" i="1"/>
  <c r="F47" i="1"/>
  <c r="E47" i="1"/>
  <c r="D46" i="1"/>
  <c r="C46" i="1" s="1"/>
  <c r="M44" i="1"/>
  <c r="L44" i="1"/>
  <c r="K44" i="1"/>
  <c r="J44" i="1"/>
  <c r="I44" i="1"/>
  <c r="H44" i="1"/>
  <c r="G44" i="1"/>
  <c r="F44" i="1"/>
  <c r="E44" i="1"/>
  <c r="D43" i="1"/>
  <c r="C43" i="1" s="1"/>
  <c r="M41" i="1"/>
  <c r="L41" i="1"/>
  <c r="K41" i="1"/>
  <c r="J41" i="1"/>
  <c r="I41" i="1"/>
  <c r="H41" i="1"/>
  <c r="G41" i="1"/>
  <c r="F41" i="1"/>
  <c r="E41" i="1"/>
  <c r="D40" i="1"/>
  <c r="C40" i="1" s="1"/>
  <c r="M38" i="1"/>
  <c r="L38" i="1"/>
  <c r="K38" i="1"/>
  <c r="J38" i="1"/>
  <c r="I38" i="1"/>
  <c r="H38" i="1"/>
  <c r="G38" i="1"/>
  <c r="F38" i="1"/>
  <c r="E38" i="1"/>
  <c r="D37" i="1"/>
  <c r="C37" i="1" s="1"/>
  <c r="M35" i="1"/>
  <c r="L35" i="1"/>
  <c r="K35" i="1"/>
  <c r="J35" i="1"/>
  <c r="I35" i="1"/>
  <c r="H35" i="1"/>
  <c r="G35" i="1"/>
  <c r="F35" i="1"/>
  <c r="E35" i="1"/>
  <c r="D34" i="1"/>
  <c r="C34" i="1" s="1"/>
  <c r="M32" i="1"/>
  <c r="L32" i="1"/>
  <c r="K32" i="1"/>
  <c r="J32" i="1"/>
  <c r="I32" i="1"/>
  <c r="H32" i="1"/>
  <c r="G32" i="1"/>
  <c r="F32" i="1"/>
  <c r="E32" i="1"/>
  <c r="D31" i="1"/>
  <c r="C31" i="1" s="1"/>
  <c r="M29" i="1"/>
  <c r="L29" i="1"/>
  <c r="K29" i="1"/>
  <c r="J29" i="1"/>
  <c r="I29" i="1"/>
  <c r="H29" i="1"/>
  <c r="G29" i="1"/>
  <c r="F29" i="1"/>
  <c r="E29" i="1"/>
  <c r="D28" i="1"/>
  <c r="C28" i="1" s="1"/>
  <c r="M26" i="1"/>
  <c r="L26" i="1"/>
  <c r="K26" i="1"/>
  <c r="J26" i="1"/>
  <c r="I26" i="1"/>
  <c r="H26" i="1"/>
  <c r="G26" i="1"/>
  <c r="F26" i="1"/>
  <c r="E26" i="1"/>
  <c r="D25" i="1"/>
  <c r="C25" i="1" s="1"/>
  <c r="E23" i="1"/>
  <c r="F23" i="1"/>
  <c r="G23" i="1"/>
  <c r="H23" i="1"/>
  <c r="I23" i="1"/>
  <c r="J23" i="1"/>
  <c r="K23" i="1"/>
  <c r="L23" i="1"/>
  <c r="M23" i="1"/>
  <c r="E20" i="1"/>
  <c r="F20" i="1"/>
  <c r="G20" i="1"/>
  <c r="H20" i="1"/>
  <c r="I20" i="1"/>
  <c r="J20" i="1"/>
  <c r="K20" i="1"/>
  <c r="L20" i="1"/>
  <c r="M20" i="1"/>
  <c r="D22" i="1"/>
  <c r="C22" i="1" s="1"/>
  <c r="D16" i="1" l="1"/>
  <c r="D121" i="1" s="1"/>
  <c r="D428" i="1"/>
  <c r="C428" i="1" s="1"/>
  <c r="D239" i="1"/>
  <c r="C239" i="1" s="1"/>
  <c r="D205" i="1"/>
  <c r="C205" i="1" s="1"/>
  <c r="L571" i="1"/>
  <c r="H571" i="1"/>
  <c r="J571" i="1"/>
  <c r="F571" i="1"/>
  <c r="K571" i="1"/>
  <c r="C109" i="1"/>
  <c r="C19" i="1"/>
  <c r="C16" i="1" s="1"/>
  <c r="K318" i="1"/>
  <c r="G318" i="1"/>
  <c r="D609" i="1"/>
  <c r="C609" i="1" s="1"/>
  <c r="H240" i="1"/>
  <c r="M318" i="1"/>
  <c r="H318" i="1"/>
  <c r="M534" i="1"/>
  <c r="L240" i="1"/>
  <c r="I318" i="1"/>
  <c r="K240" i="1"/>
  <c r="L318" i="1"/>
  <c r="I534" i="1"/>
  <c r="G240" i="1"/>
  <c r="J483" i="1"/>
  <c r="F483" i="1"/>
  <c r="D810" i="1"/>
  <c r="J318" i="1"/>
  <c r="G571" i="1"/>
  <c r="C317" i="1"/>
  <c r="J240" i="1"/>
  <c r="F240" i="1"/>
  <c r="J425" i="1"/>
  <c r="M240" i="1"/>
  <c r="I240" i="1"/>
  <c r="E240" i="1"/>
  <c r="E378" i="1"/>
  <c r="L483" i="1"/>
  <c r="H483" i="1"/>
  <c r="E483" i="1"/>
  <c r="E534" i="1"/>
  <c r="K534" i="1"/>
  <c r="G534" i="1"/>
  <c r="E571" i="1"/>
  <c r="F425" i="1"/>
  <c r="J378" i="1"/>
  <c r="F378" i="1"/>
  <c r="H607" i="1"/>
  <c r="L425" i="1"/>
  <c r="H425" i="1"/>
  <c r="M571" i="1"/>
  <c r="I571" i="1"/>
  <c r="M378" i="1"/>
  <c r="I378" i="1"/>
  <c r="K425" i="1"/>
  <c r="K894" i="1" s="1"/>
  <c r="K429" i="1"/>
  <c r="G429" i="1"/>
  <c r="M429" i="1"/>
  <c r="I429" i="1"/>
  <c r="M425" i="1"/>
  <c r="I425" i="1"/>
  <c r="E459" i="1"/>
  <c r="D570" i="1"/>
  <c r="C570" i="1" s="1"/>
  <c r="J363" i="1"/>
  <c r="F363" i="1"/>
  <c r="E425" i="1"/>
  <c r="L429" i="1"/>
  <c r="H429" i="1"/>
  <c r="J429" i="1"/>
  <c r="F429" i="1"/>
  <c r="M459" i="1"/>
  <c r="I459" i="1"/>
  <c r="L459" i="1"/>
  <c r="H459" i="1"/>
  <c r="K483" i="1"/>
  <c r="G483" i="1"/>
  <c r="M483" i="1"/>
  <c r="I483" i="1"/>
  <c r="J534" i="1"/>
  <c r="F534" i="1"/>
  <c r="L534" i="1"/>
  <c r="C533" i="1"/>
  <c r="L378" i="1"/>
  <c r="H378" i="1"/>
  <c r="H534" i="1"/>
  <c r="K378" i="1"/>
  <c r="G378" i="1"/>
  <c r="E429" i="1"/>
  <c r="C377" i="1"/>
  <c r="K459" i="1"/>
  <c r="G459" i="1"/>
  <c r="J459" i="1"/>
  <c r="F459" i="1"/>
  <c r="D482" i="1"/>
  <c r="C482" i="1" s="1"/>
  <c r="C458" i="1"/>
  <c r="E363" i="1"/>
  <c r="K237" i="1"/>
  <c r="G237" i="1"/>
  <c r="I237" i="1"/>
  <c r="K363" i="1"/>
  <c r="G363" i="1"/>
  <c r="J237" i="1"/>
  <c r="F237" i="1"/>
  <c r="M363" i="1"/>
  <c r="I363" i="1"/>
  <c r="M237" i="1"/>
  <c r="E237" i="1"/>
  <c r="L363" i="1"/>
  <c r="H363" i="1"/>
  <c r="L237" i="1"/>
  <c r="H237" i="1"/>
  <c r="D154" i="1"/>
  <c r="C154" i="1" s="1"/>
  <c r="C236" i="1"/>
  <c r="D362" i="1"/>
  <c r="C362" i="1" s="1"/>
  <c r="C810" i="1" l="1"/>
  <c r="L607" i="1"/>
  <c r="C121" i="1"/>
  <c r="K607" i="1"/>
  <c r="G607" i="1"/>
  <c r="L894" i="1"/>
  <c r="H894" i="1"/>
  <c r="J894" i="1"/>
  <c r="E894" i="1"/>
  <c r="I894" i="1"/>
  <c r="M894" i="1"/>
  <c r="F894" i="1"/>
  <c r="G894" i="1"/>
  <c r="I607" i="1"/>
  <c r="M607" i="1"/>
  <c r="F607" i="1"/>
  <c r="D425" i="1"/>
  <c r="C425" i="1" s="1"/>
  <c r="D606" i="1"/>
  <c r="C606" i="1" s="1"/>
  <c r="E607" i="1"/>
  <c r="J607" i="1"/>
  <c r="D894" i="1" l="1"/>
  <c r="C894" i="1" s="1"/>
  <c r="E216" i="1" l="1"/>
  <c r="F216" i="1"/>
  <c r="G216" i="1"/>
  <c r="H216" i="1"/>
  <c r="I216" i="1"/>
  <c r="J216" i="1"/>
  <c r="K216" i="1"/>
  <c r="L216" i="1"/>
  <c r="M216" i="1"/>
  <c r="D226" i="1"/>
  <c r="E206" i="1"/>
  <c r="F206" i="1"/>
  <c r="G206" i="1"/>
  <c r="H206" i="1"/>
  <c r="I206" i="1"/>
  <c r="J206" i="1"/>
  <c r="K206" i="1"/>
  <c r="L206" i="1"/>
  <c r="M206" i="1"/>
  <c r="D707" i="1"/>
  <c r="C707" i="1" l="1"/>
  <c r="C709" i="1" s="1"/>
  <c r="D709" i="1"/>
  <c r="C226" i="1"/>
  <c r="D228" i="1"/>
  <c r="D761" i="1"/>
  <c r="C761" i="1" l="1"/>
  <c r="C763" i="1" s="1"/>
  <c r="D763" i="1"/>
  <c r="C228" i="1"/>
  <c r="D728" i="1" l="1"/>
  <c r="C728" i="1" l="1"/>
  <c r="C730" i="1" s="1"/>
  <c r="D730" i="1"/>
  <c r="D210" i="1" l="1"/>
  <c r="D212" i="1" l="1"/>
  <c r="D207" i="1"/>
  <c r="D209" i="1" s="1"/>
  <c r="C210" i="1"/>
  <c r="D803" i="1"/>
  <c r="C212" i="1" l="1"/>
  <c r="C207" i="1"/>
  <c r="C209" i="1" s="1"/>
  <c r="C803" i="1"/>
  <c r="C805" i="1" s="1"/>
  <c r="D805" i="1"/>
  <c r="D575" i="1"/>
  <c r="C575" i="1" l="1"/>
  <c r="C577" i="1" s="1"/>
  <c r="D577" i="1"/>
  <c r="D141" i="1"/>
  <c r="D147" i="1"/>
  <c r="D149" i="1" s="1"/>
  <c r="D143" i="1" l="1"/>
  <c r="D138" i="1"/>
  <c r="D140" i="1" s="1"/>
  <c r="D800" i="1"/>
  <c r="D797" i="1"/>
  <c r="D794" i="1"/>
  <c r="D791" i="1"/>
  <c r="D788" i="1"/>
  <c r="D785" i="1"/>
  <c r="D764" i="1"/>
  <c r="C788" i="1" l="1"/>
  <c r="C790" i="1" s="1"/>
  <c r="D790" i="1"/>
  <c r="C800" i="1"/>
  <c r="C802" i="1" s="1"/>
  <c r="D802" i="1"/>
  <c r="C791" i="1"/>
  <c r="C793" i="1" s="1"/>
  <c r="D793" i="1"/>
  <c r="C764" i="1"/>
  <c r="C766" i="1" s="1"/>
  <c r="D766" i="1"/>
  <c r="C794" i="1"/>
  <c r="C796" i="1" s="1"/>
  <c r="D796" i="1"/>
  <c r="C785" i="1"/>
  <c r="C787" i="1" s="1"/>
  <c r="D787" i="1"/>
  <c r="C797" i="1"/>
  <c r="C799" i="1" s="1"/>
  <c r="D799" i="1"/>
  <c r="D334" i="1"/>
  <c r="D337" i="1"/>
  <c r="C334" i="1" l="1"/>
  <c r="C336" i="1" s="1"/>
  <c r="D336" i="1"/>
  <c r="C337" i="1"/>
  <c r="C339" i="1" s="1"/>
  <c r="D339" i="1"/>
  <c r="D60" i="1"/>
  <c r="C60" i="1" l="1"/>
  <c r="C62" i="1" s="1"/>
  <c r="D62" i="1"/>
  <c r="D325" i="1"/>
  <c r="D328" i="1"/>
  <c r="C328" i="1" l="1"/>
  <c r="C330" i="1" s="1"/>
  <c r="D330" i="1"/>
  <c r="D327" i="1"/>
  <c r="D195" i="1"/>
  <c r="D587" i="1"/>
  <c r="D887" i="1"/>
  <c r="D890" i="1"/>
  <c r="D421" i="1"/>
  <c r="D568" i="1"/>
  <c r="C568" i="1" s="1"/>
  <c r="D451" i="1"/>
  <c r="D881" i="1"/>
  <c r="D223" i="1"/>
  <c r="D192" i="1"/>
  <c r="D174" i="1"/>
  <c r="D180" i="1"/>
  <c r="D186" i="1"/>
  <c r="D556" i="1"/>
  <c r="C890" i="1" l="1"/>
  <c r="C892" i="1" s="1"/>
  <c r="D892" i="1"/>
  <c r="C887" i="1"/>
  <c r="C889" i="1" s="1"/>
  <c r="D889" i="1"/>
  <c r="C881" i="1"/>
  <c r="C883" i="1" s="1"/>
  <c r="D883" i="1"/>
  <c r="C587" i="1"/>
  <c r="C589" i="1" s="1"/>
  <c r="D589" i="1"/>
  <c r="C556" i="1"/>
  <c r="C558" i="1" s="1"/>
  <c r="D558" i="1"/>
  <c r="C451" i="1"/>
  <c r="C453" i="1" s="1"/>
  <c r="D453" i="1"/>
  <c r="C421" i="1"/>
  <c r="C423" i="1" s="1"/>
  <c r="D423" i="1"/>
  <c r="C223" i="1"/>
  <c r="D225" i="1"/>
  <c r="C195" i="1"/>
  <c r="C197" i="1" s="1"/>
  <c r="D197" i="1"/>
  <c r="C192" i="1"/>
  <c r="C194" i="1" s="1"/>
  <c r="D194" i="1"/>
  <c r="C186" i="1"/>
  <c r="C188" i="1" s="1"/>
  <c r="D188" i="1"/>
  <c r="C180" i="1"/>
  <c r="C182" i="1" s="1"/>
  <c r="D182" i="1"/>
  <c r="C174" i="1"/>
  <c r="C176" i="1" s="1"/>
  <c r="D176" i="1"/>
  <c r="D857" i="1"/>
  <c r="C857" i="1" l="1"/>
  <c r="C859" i="1" s="1"/>
  <c r="D859" i="1"/>
  <c r="C225" i="1"/>
  <c r="D752" i="1"/>
  <c r="D611" i="1"/>
  <c r="D614" i="1"/>
  <c r="D617" i="1"/>
  <c r="D620" i="1"/>
  <c r="D623" i="1"/>
  <c r="D626" i="1"/>
  <c r="D629" i="1"/>
  <c r="D632" i="1"/>
  <c r="D647" i="1"/>
  <c r="D650" i="1"/>
  <c r="D653" i="1"/>
  <c r="D656" i="1"/>
  <c r="D659" i="1"/>
  <c r="D662" i="1"/>
  <c r="D671" i="1"/>
  <c r="D674" i="1"/>
  <c r="D677" i="1"/>
  <c r="D683" i="1"/>
  <c r="D689" i="1"/>
  <c r="D692" i="1"/>
  <c r="D695" i="1"/>
  <c r="D704" i="1"/>
  <c r="D713" i="1"/>
  <c r="D716" i="1"/>
  <c r="D719" i="1"/>
  <c r="D722" i="1"/>
  <c r="D731" i="1"/>
  <c r="D734" i="1"/>
  <c r="D740" i="1"/>
  <c r="D743" i="1"/>
  <c r="D746" i="1"/>
  <c r="D749" i="1"/>
  <c r="D755" i="1"/>
  <c r="D758" i="1"/>
  <c r="D770" i="1"/>
  <c r="D779" i="1"/>
  <c r="D866" i="1"/>
  <c r="D863" i="1"/>
  <c r="D430" i="1"/>
  <c r="D433" i="1"/>
  <c r="D436" i="1"/>
  <c r="D439" i="1"/>
  <c r="D442" i="1"/>
  <c r="D448" i="1"/>
  <c r="D18" i="1"/>
  <c r="D24" i="1"/>
  <c r="D27" i="1"/>
  <c r="D30" i="1"/>
  <c r="D33" i="1"/>
  <c r="D36" i="1"/>
  <c r="D39" i="1"/>
  <c r="D42" i="1"/>
  <c r="D45" i="1"/>
  <c r="D48" i="1"/>
  <c r="D51" i="1"/>
  <c r="D54" i="1"/>
  <c r="D21" i="1"/>
  <c r="D57" i="1"/>
  <c r="D114" i="1"/>
  <c r="D108" i="1"/>
  <c r="D123" i="1"/>
  <c r="D153" i="1" s="1"/>
  <c r="C147" i="1"/>
  <c r="C141" i="1"/>
  <c r="C138" i="1" s="1"/>
  <c r="C140" i="1" s="1"/>
  <c r="D156" i="1"/>
  <c r="D158" i="1" s="1"/>
  <c r="D165" i="1"/>
  <c r="D159" i="1"/>
  <c r="D171" i="1"/>
  <c r="D198" i="1"/>
  <c r="D319" i="1"/>
  <c r="C325" i="1"/>
  <c r="C327" i="1" s="1"/>
  <c r="D331" i="1"/>
  <c r="D388" i="1"/>
  <c r="D379" i="1"/>
  <c r="D382" i="1"/>
  <c r="D385" i="1"/>
  <c r="D391" i="1"/>
  <c r="D394" i="1"/>
  <c r="D397" i="1"/>
  <c r="D400" i="1"/>
  <c r="D403" i="1"/>
  <c r="D409" i="1"/>
  <c r="D412" i="1"/>
  <c r="D415" i="1"/>
  <c r="D418" i="1"/>
  <c r="D364" i="1"/>
  <c r="D367" i="1"/>
  <c r="D370" i="1"/>
  <c r="D355" i="1"/>
  <c r="D352" i="1" s="1"/>
  <c r="D354" i="1" s="1"/>
  <c r="D241" i="1"/>
  <c r="D244" i="1"/>
  <c r="D247" i="1"/>
  <c r="D250" i="1"/>
  <c r="D253" i="1"/>
  <c r="D256" i="1"/>
  <c r="D259" i="1"/>
  <c r="D262" i="1"/>
  <c r="D265" i="1"/>
  <c r="D268" i="1"/>
  <c r="D812" i="1"/>
  <c r="D821" i="1"/>
  <c r="D824" i="1"/>
  <c r="D845" i="1"/>
  <c r="D848" i="1"/>
  <c r="D842" i="1"/>
  <c r="D851" i="1"/>
  <c r="D854" i="1"/>
  <c r="D860" i="1"/>
  <c r="D869" i="1"/>
  <c r="D872" i="1"/>
  <c r="D217" i="1"/>
  <c r="D219" i="1" s="1"/>
  <c r="D220" i="1"/>
  <c r="D460" i="1"/>
  <c r="D463" i="1"/>
  <c r="D466" i="1"/>
  <c r="D469" i="1"/>
  <c r="D472" i="1"/>
  <c r="D478" i="1"/>
  <c r="D484" i="1"/>
  <c r="D487" i="1"/>
  <c r="D490" i="1"/>
  <c r="D493" i="1"/>
  <c r="D496" i="1"/>
  <c r="D499" i="1"/>
  <c r="D502" i="1"/>
  <c r="D505" i="1"/>
  <c r="D508" i="1"/>
  <c r="D511" i="1"/>
  <c r="D514" i="1"/>
  <c r="D535" i="1"/>
  <c r="D538" i="1"/>
  <c r="D541" i="1"/>
  <c r="D544" i="1"/>
  <c r="D547" i="1"/>
  <c r="D550" i="1"/>
  <c r="D553" i="1"/>
  <c r="D572" i="1"/>
  <c r="D569" i="1" s="1"/>
  <c r="D584" i="1"/>
  <c r="D590" i="1"/>
  <c r="E424" i="1"/>
  <c r="E426" i="1" s="1"/>
  <c r="F155" i="1"/>
  <c r="F424" i="1"/>
  <c r="F426" i="1" s="1"/>
  <c r="G155" i="1"/>
  <c r="G424" i="1"/>
  <c r="G426" i="1" s="1"/>
  <c r="H424" i="1"/>
  <c r="H426" i="1" s="1"/>
  <c r="I424" i="1"/>
  <c r="I426" i="1" s="1"/>
  <c r="J424" i="1"/>
  <c r="J426" i="1" s="1"/>
  <c r="K424" i="1"/>
  <c r="K426" i="1" s="1"/>
  <c r="L424" i="1"/>
  <c r="L426" i="1" s="1"/>
  <c r="M424" i="1"/>
  <c r="M426" i="1" s="1"/>
  <c r="D613" i="1" l="1"/>
  <c r="D608" i="1"/>
  <c r="D610" i="1" s="1"/>
  <c r="D235" i="1"/>
  <c r="D237" i="1" s="1"/>
  <c r="D809" i="1"/>
  <c r="D811" i="1" s="1"/>
  <c r="D361" i="1"/>
  <c r="D363" i="1" s="1"/>
  <c r="D316" i="1"/>
  <c r="D318" i="1" s="1"/>
  <c r="D204" i="1"/>
  <c r="D206" i="1" s="1"/>
  <c r="D532" i="1"/>
  <c r="D534" i="1" s="1"/>
  <c r="D481" i="1"/>
  <c r="D483" i="1" s="1"/>
  <c r="D457" i="1"/>
  <c r="D427" i="1"/>
  <c r="D238" i="1"/>
  <c r="D240" i="1" s="1"/>
  <c r="D15" i="1"/>
  <c r="D120" i="1" s="1"/>
  <c r="E155" i="1"/>
  <c r="D125" i="1"/>
  <c r="M155" i="1"/>
  <c r="K155" i="1"/>
  <c r="I155" i="1"/>
  <c r="L155" i="1"/>
  <c r="H155" i="1"/>
  <c r="J155" i="1"/>
  <c r="C415" i="1"/>
  <c r="C417" i="1" s="1"/>
  <c r="D417" i="1"/>
  <c r="C149" i="1"/>
  <c r="C114" i="1"/>
  <c r="D116" i="1"/>
  <c r="C749" i="1"/>
  <c r="C751" i="1" s="1"/>
  <c r="D751" i="1"/>
  <c r="C746" i="1"/>
  <c r="C748" i="1" s="1"/>
  <c r="D748" i="1"/>
  <c r="D814" i="1"/>
  <c r="C743" i="1"/>
  <c r="C745" i="1" s="1"/>
  <c r="D745" i="1"/>
  <c r="C722" i="1"/>
  <c r="C724" i="1" s="1"/>
  <c r="D724" i="1"/>
  <c r="C716" i="1"/>
  <c r="C718" i="1" s="1"/>
  <c r="D718" i="1"/>
  <c r="C755" i="1"/>
  <c r="C757" i="1" s="1"/>
  <c r="D757" i="1"/>
  <c r="C740" i="1"/>
  <c r="C742" i="1" s="1"/>
  <c r="D742" i="1"/>
  <c r="C719" i="1"/>
  <c r="C721" i="1" s="1"/>
  <c r="D721" i="1"/>
  <c r="C872" i="1"/>
  <c r="C874" i="1" s="1"/>
  <c r="D874" i="1"/>
  <c r="C869" i="1"/>
  <c r="D871" i="1"/>
  <c r="C866" i="1"/>
  <c r="C868" i="1" s="1"/>
  <c r="D868" i="1"/>
  <c r="C863" i="1"/>
  <c r="C865" i="1" s="1"/>
  <c r="D865" i="1"/>
  <c r="C860" i="1"/>
  <c r="C862" i="1" s="1"/>
  <c r="D862" i="1"/>
  <c r="C854" i="1"/>
  <c r="C856" i="1" s="1"/>
  <c r="D856" i="1"/>
  <c r="C851" i="1"/>
  <c r="C853" i="1" s="1"/>
  <c r="D853" i="1"/>
  <c r="C848" i="1"/>
  <c r="C850" i="1" s="1"/>
  <c r="D850" i="1"/>
  <c r="C845" i="1"/>
  <c r="C847" i="1" s="1"/>
  <c r="D847" i="1"/>
  <c r="C842" i="1"/>
  <c r="C844" i="1" s="1"/>
  <c r="D844" i="1"/>
  <c r="C824" i="1"/>
  <c r="C826" i="1" s="1"/>
  <c r="D826" i="1"/>
  <c r="C821" i="1"/>
  <c r="C823" i="1" s="1"/>
  <c r="D823" i="1"/>
  <c r="C779" i="1"/>
  <c r="C781" i="1" s="1"/>
  <c r="D781" i="1"/>
  <c r="C770" i="1"/>
  <c r="C772" i="1" s="1"/>
  <c r="D772" i="1"/>
  <c r="C758" i="1"/>
  <c r="C760" i="1" s="1"/>
  <c r="D760" i="1"/>
  <c r="C752" i="1"/>
  <c r="C754" i="1" s="1"/>
  <c r="D754" i="1"/>
  <c r="C734" i="1"/>
  <c r="C736" i="1" s="1"/>
  <c r="D736" i="1"/>
  <c r="C731" i="1"/>
  <c r="C733" i="1" s="1"/>
  <c r="D733" i="1"/>
  <c r="C713" i="1"/>
  <c r="C715" i="1" s="1"/>
  <c r="D715" i="1"/>
  <c r="C704" i="1"/>
  <c r="C706" i="1" s="1"/>
  <c r="D706" i="1"/>
  <c r="C683" i="1"/>
  <c r="C685" i="1" s="1"/>
  <c r="D685" i="1"/>
  <c r="C614" i="1"/>
  <c r="D616" i="1"/>
  <c r="C632" i="1"/>
  <c r="C634" i="1" s="1"/>
  <c r="D634" i="1"/>
  <c r="C689" i="1"/>
  <c r="C691" i="1" s="1"/>
  <c r="D691" i="1"/>
  <c r="C629" i="1"/>
  <c r="C631" i="1" s="1"/>
  <c r="D631" i="1"/>
  <c r="C617" i="1"/>
  <c r="C619" i="1" s="1"/>
  <c r="D619" i="1"/>
  <c r="C695" i="1"/>
  <c r="C697" i="1" s="1"/>
  <c r="D697" i="1"/>
  <c r="C692" i="1"/>
  <c r="C694" i="1" s="1"/>
  <c r="D694" i="1"/>
  <c r="C677" i="1"/>
  <c r="C679" i="1" s="1"/>
  <c r="D679" i="1"/>
  <c r="C674" i="1"/>
  <c r="C676" i="1" s="1"/>
  <c r="D676" i="1"/>
  <c r="C671" i="1"/>
  <c r="C673" i="1" s="1"/>
  <c r="D673" i="1"/>
  <c r="C662" i="1"/>
  <c r="C664" i="1" s="1"/>
  <c r="D664" i="1"/>
  <c r="C659" i="1"/>
  <c r="C661" i="1" s="1"/>
  <c r="D661" i="1"/>
  <c r="C656" i="1"/>
  <c r="C658" i="1" s="1"/>
  <c r="D658" i="1"/>
  <c r="C653" i="1"/>
  <c r="C655" i="1" s="1"/>
  <c r="D655" i="1"/>
  <c r="C650" i="1"/>
  <c r="C652" i="1" s="1"/>
  <c r="D652" i="1"/>
  <c r="C647" i="1"/>
  <c r="C649" i="1" s="1"/>
  <c r="D649" i="1"/>
  <c r="C626" i="1"/>
  <c r="C628" i="1" s="1"/>
  <c r="D628" i="1"/>
  <c r="C623" i="1"/>
  <c r="C625" i="1" s="1"/>
  <c r="D625" i="1"/>
  <c r="C620" i="1"/>
  <c r="C622" i="1" s="1"/>
  <c r="D622" i="1"/>
  <c r="C584" i="1"/>
  <c r="C586" i="1" s="1"/>
  <c r="D586" i="1"/>
  <c r="C590" i="1"/>
  <c r="C592" i="1" s="1"/>
  <c r="D592" i="1"/>
  <c r="C505" i="1"/>
  <c r="C507" i="1" s="1"/>
  <c r="D507" i="1"/>
  <c r="C493" i="1"/>
  <c r="C495" i="1" s="1"/>
  <c r="D495" i="1"/>
  <c r="C478" i="1"/>
  <c r="C480" i="1" s="1"/>
  <c r="D480" i="1"/>
  <c r="D571" i="1"/>
  <c r="D574" i="1"/>
  <c r="C502" i="1"/>
  <c r="C504" i="1" s="1"/>
  <c r="D504" i="1"/>
  <c r="C490" i="1"/>
  <c r="C492" i="1" s="1"/>
  <c r="D492" i="1"/>
  <c r="C472" i="1"/>
  <c r="C474" i="1" s="1"/>
  <c r="D474" i="1"/>
  <c r="C553" i="1"/>
  <c r="C555" i="1" s="1"/>
  <c r="D555" i="1"/>
  <c r="C487" i="1"/>
  <c r="C489" i="1" s="1"/>
  <c r="D489" i="1"/>
  <c r="C508" i="1"/>
  <c r="C510" i="1" s="1"/>
  <c r="D510" i="1"/>
  <c r="C496" i="1"/>
  <c r="C498" i="1" s="1"/>
  <c r="D498" i="1"/>
  <c r="D537" i="1"/>
  <c r="C550" i="1"/>
  <c r="D552" i="1"/>
  <c r="C547" i="1"/>
  <c r="C549" i="1" s="1"/>
  <c r="D549" i="1"/>
  <c r="C544" i="1"/>
  <c r="C546" i="1" s="1"/>
  <c r="D546" i="1"/>
  <c r="C541" i="1"/>
  <c r="C543" i="1" s="1"/>
  <c r="D543" i="1"/>
  <c r="C538" i="1"/>
  <c r="C540" i="1" s="1"/>
  <c r="D540" i="1"/>
  <c r="D486" i="1"/>
  <c r="C514" i="1"/>
  <c r="C516" i="1" s="1"/>
  <c r="D516" i="1"/>
  <c r="C511" i="1"/>
  <c r="C513" i="1" s="1"/>
  <c r="D513" i="1"/>
  <c r="C499" i="1"/>
  <c r="C501" i="1" s="1"/>
  <c r="D501" i="1"/>
  <c r="D462" i="1"/>
  <c r="C469" i="1"/>
  <c r="C471" i="1" s="1"/>
  <c r="D471" i="1"/>
  <c r="C466" i="1"/>
  <c r="C468" i="1" s="1"/>
  <c r="D468" i="1"/>
  <c r="C463" i="1"/>
  <c r="C465" i="1" s="1"/>
  <c r="D465" i="1"/>
  <c r="D432" i="1"/>
  <c r="C448" i="1"/>
  <c r="C450" i="1" s="1"/>
  <c r="D450" i="1"/>
  <c r="C442" i="1"/>
  <c r="C444" i="1" s="1"/>
  <c r="D444" i="1"/>
  <c r="C439" i="1"/>
  <c r="C441" i="1" s="1"/>
  <c r="D441" i="1"/>
  <c r="C436" i="1"/>
  <c r="C438" i="1" s="1"/>
  <c r="D438" i="1"/>
  <c r="C433" i="1"/>
  <c r="C435" i="1" s="1"/>
  <c r="D435" i="1"/>
  <c r="D381" i="1"/>
  <c r="D376" i="1"/>
  <c r="D378" i="1" s="1"/>
  <c r="C418" i="1"/>
  <c r="C420" i="1" s="1"/>
  <c r="D420" i="1"/>
  <c r="C412" i="1"/>
  <c r="C414" i="1" s="1"/>
  <c r="D414" i="1"/>
  <c r="C409" i="1"/>
  <c r="C411" i="1" s="1"/>
  <c r="D411" i="1"/>
  <c r="D366" i="1"/>
  <c r="C397" i="1"/>
  <c r="C399" i="1" s="1"/>
  <c r="D399" i="1"/>
  <c r="C159" i="1"/>
  <c r="C161" i="1" s="1"/>
  <c r="D161" i="1"/>
  <c r="C355" i="1"/>
  <c r="C352" i="1" s="1"/>
  <c r="C354" i="1" s="1"/>
  <c r="D357" i="1"/>
  <c r="C394" i="1"/>
  <c r="C396" i="1" s="1"/>
  <c r="D396" i="1"/>
  <c r="D321" i="1"/>
  <c r="C165" i="1"/>
  <c r="C167" i="1" s="1"/>
  <c r="D167" i="1"/>
  <c r="C220" i="1"/>
  <c r="D222" i="1"/>
  <c r="D216" i="1" s="1"/>
  <c r="C370" i="1"/>
  <c r="C372" i="1" s="1"/>
  <c r="D372" i="1"/>
  <c r="C388" i="1"/>
  <c r="C390" i="1" s="1"/>
  <c r="D390" i="1"/>
  <c r="C367" i="1"/>
  <c r="C369" i="1" s="1"/>
  <c r="D369" i="1"/>
  <c r="C400" i="1"/>
  <c r="C402" i="1" s="1"/>
  <c r="D402" i="1"/>
  <c r="C385" i="1"/>
  <c r="C387" i="1" s="1"/>
  <c r="D387" i="1"/>
  <c r="C331" i="1"/>
  <c r="C333" i="1" s="1"/>
  <c r="D333" i="1"/>
  <c r="C171" i="1"/>
  <c r="C173" i="1" s="1"/>
  <c r="D173" i="1"/>
  <c r="C143" i="1"/>
  <c r="C403" i="1"/>
  <c r="C405" i="1" s="1"/>
  <c r="D405" i="1"/>
  <c r="C391" i="1"/>
  <c r="C393" i="1" s="1"/>
  <c r="D393" i="1"/>
  <c r="C382" i="1"/>
  <c r="C384" i="1" s="1"/>
  <c r="D384" i="1"/>
  <c r="D243" i="1"/>
  <c r="C268" i="1"/>
  <c r="C270" i="1" s="1"/>
  <c r="D270" i="1"/>
  <c r="C265" i="1"/>
  <c r="C267" i="1" s="1"/>
  <c r="D267" i="1"/>
  <c r="C262" i="1"/>
  <c r="C264" i="1" s="1"/>
  <c r="D264" i="1"/>
  <c r="C259" i="1"/>
  <c r="C261" i="1" s="1"/>
  <c r="D261" i="1"/>
  <c r="C256" i="1"/>
  <c r="C258" i="1" s="1"/>
  <c r="D258" i="1"/>
  <c r="C253" i="1"/>
  <c r="C255" i="1" s="1"/>
  <c r="D255" i="1"/>
  <c r="C250" i="1"/>
  <c r="C252" i="1" s="1"/>
  <c r="D252" i="1"/>
  <c r="C247" i="1"/>
  <c r="C249" i="1" s="1"/>
  <c r="D249" i="1"/>
  <c r="C244" i="1"/>
  <c r="C246" i="1" s="1"/>
  <c r="D246" i="1"/>
  <c r="C198" i="1"/>
  <c r="D200" i="1"/>
  <c r="D20" i="1"/>
  <c r="C108" i="1"/>
  <c r="C110" i="1" s="1"/>
  <c r="D110" i="1"/>
  <c r="C57" i="1"/>
  <c r="C59" i="1" s="1"/>
  <c r="D59" i="1"/>
  <c r="C54" i="1"/>
  <c r="C56" i="1" s="1"/>
  <c r="D56" i="1"/>
  <c r="C51" i="1"/>
  <c r="C53" i="1" s="1"/>
  <c r="D53" i="1"/>
  <c r="C48" i="1"/>
  <c r="C50" i="1" s="1"/>
  <c r="D50" i="1"/>
  <c r="C45" i="1"/>
  <c r="C47" i="1" s="1"/>
  <c r="D47" i="1"/>
  <c r="C42" i="1"/>
  <c r="C44" i="1" s="1"/>
  <c r="D44" i="1"/>
  <c r="C39" i="1"/>
  <c r="C41" i="1" s="1"/>
  <c r="D41" i="1"/>
  <c r="C36" i="1"/>
  <c r="C38" i="1" s="1"/>
  <c r="D38" i="1"/>
  <c r="C33" i="1"/>
  <c r="C35" i="1" s="1"/>
  <c r="D35" i="1"/>
  <c r="C30" i="1"/>
  <c r="C32" i="1" s="1"/>
  <c r="D32" i="1"/>
  <c r="C27" i="1"/>
  <c r="C29" i="1" s="1"/>
  <c r="D29" i="1"/>
  <c r="C24" i="1"/>
  <c r="C26" i="1" s="1"/>
  <c r="D26" i="1"/>
  <c r="C21" i="1"/>
  <c r="C23" i="1" s="1"/>
  <c r="D23" i="1"/>
  <c r="C18" i="1"/>
  <c r="C611" i="1"/>
  <c r="C484" i="1"/>
  <c r="C217" i="1"/>
  <c r="C319" i="1"/>
  <c r="C123" i="1"/>
  <c r="C153" i="1" s="1"/>
  <c r="C241" i="1"/>
  <c r="C364" i="1"/>
  <c r="C812" i="1"/>
  <c r="F893" i="1"/>
  <c r="F895" i="1" s="1"/>
  <c r="C572" i="1"/>
  <c r="C569" i="1" s="1"/>
  <c r="C460" i="1"/>
  <c r="C379" i="1"/>
  <c r="C535" i="1"/>
  <c r="C430" i="1"/>
  <c r="C156" i="1"/>
  <c r="C427" i="1" l="1"/>
  <c r="C429" i="1" s="1"/>
  <c r="D429" i="1"/>
  <c r="C613" i="1"/>
  <c r="C608" i="1"/>
  <c r="C610" i="1" s="1"/>
  <c r="C871" i="1"/>
  <c r="C809" i="1"/>
  <c r="C811" i="1" s="1"/>
  <c r="C361" i="1"/>
  <c r="C363" i="1" s="1"/>
  <c r="C235" i="1"/>
  <c r="C237" i="1" s="1"/>
  <c r="D605" i="1"/>
  <c r="D607" i="1" s="1"/>
  <c r="C552" i="1"/>
  <c r="C532" i="1"/>
  <c r="C534" i="1" s="1"/>
  <c r="C481" i="1"/>
  <c r="C483" i="1" s="1"/>
  <c r="C457" i="1"/>
  <c r="C316" i="1"/>
  <c r="C318" i="1" s="1"/>
  <c r="C238" i="1"/>
  <c r="C240" i="1" s="1"/>
  <c r="D17" i="1"/>
  <c r="C200" i="1"/>
  <c r="C204" i="1"/>
  <c r="C206" i="1" s="1"/>
  <c r="C15" i="1"/>
  <c r="C120" i="1" s="1"/>
  <c r="C116" i="1"/>
  <c r="E893" i="1"/>
  <c r="E895" i="1" s="1"/>
  <c r="D155" i="1"/>
  <c r="I893" i="1"/>
  <c r="I895" i="1" s="1"/>
  <c r="K893" i="1"/>
  <c r="K895" i="1" s="1"/>
  <c r="L893" i="1"/>
  <c r="L895" i="1" s="1"/>
  <c r="M893" i="1"/>
  <c r="M895" i="1" s="1"/>
  <c r="J893" i="1"/>
  <c r="J895" i="1" s="1"/>
  <c r="G893" i="1"/>
  <c r="G895" i="1" s="1"/>
  <c r="H893" i="1"/>
  <c r="H895" i="1" s="1"/>
  <c r="C155" i="1"/>
  <c r="D122" i="1"/>
  <c r="C814" i="1"/>
  <c r="C616" i="1"/>
  <c r="D459" i="1"/>
  <c r="C571" i="1"/>
  <c r="C574" i="1"/>
  <c r="C537" i="1"/>
  <c r="C486" i="1"/>
  <c r="C462" i="1"/>
  <c r="C432" i="1"/>
  <c r="C376" i="1"/>
  <c r="C378" i="1" s="1"/>
  <c r="C366" i="1"/>
  <c r="C222" i="1"/>
  <c r="C357" i="1"/>
  <c r="C219" i="1"/>
  <c r="C381" i="1"/>
  <c r="C321" i="1"/>
  <c r="D424" i="1"/>
  <c r="D426" i="1" s="1"/>
  <c r="C243" i="1"/>
  <c r="C158" i="1"/>
  <c r="C125" i="1"/>
  <c r="C20" i="1"/>
  <c r="C216" i="1" l="1"/>
  <c r="C459" i="1"/>
  <c r="C605" i="1"/>
  <c r="C607" i="1" s="1"/>
  <c r="C17" i="1"/>
  <c r="C424" i="1"/>
  <c r="C426" i="1" s="1"/>
  <c r="C122" i="1"/>
  <c r="D893" i="1"/>
  <c r="D895" i="1" s="1"/>
  <c r="C893" i="1" l="1"/>
  <c r="C895" i="1" l="1"/>
  <c r="J902" i="1" s="1"/>
</calcChain>
</file>

<file path=xl/sharedStrings.xml><?xml version="1.0" encoding="utf-8"?>
<sst xmlns="http://schemas.openxmlformats.org/spreadsheetml/2006/main" count="508" uniqueCount="362">
  <si>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</si>
  <si>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</si>
  <si>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</si>
  <si>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</si>
  <si>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</si>
  <si>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</si>
  <si>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</si>
  <si>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</si>
  <si>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</si>
  <si>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</si>
  <si>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</si>
  <si>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</si>
  <si>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</si>
  <si>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</si>
  <si>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</si>
  <si>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</si>
  <si>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</si>
  <si>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</si>
  <si>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</si>
  <si>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03.200</t>
  </si>
  <si>
    <t>Ugunsdrošības, ugunsdzēsēju un glābšanas dienesti</t>
  </si>
  <si>
    <t>03.312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</si>
  <si>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</si>
  <si>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</si>
  <si>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</si>
  <si>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</si>
  <si>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</si>
  <si>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</si>
  <si>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</si>
  <si>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</si>
  <si>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</si>
  <si>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</si>
  <si>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</si>
  <si>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</si>
  <si>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</si>
  <si>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</si>
  <si>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</si>
  <si>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</si>
  <si>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</si>
  <si>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</si>
  <si>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</si>
  <si>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</si>
  <si>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</si>
  <si>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</si>
  <si>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</si>
  <si>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</si>
  <si>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</si>
  <si>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</si>
  <si>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</si>
  <si>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</si>
  <si>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</si>
  <si>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</si>
  <si>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</si>
  <si>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</si>
  <si>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</si>
  <si>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</si>
  <si>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</si>
  <si>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</si>
  <si>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</si>
  <si>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</si>
  <si>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</si>
  <si>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</si>
  <si>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</si>
  <si>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</si>
  <si>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</si>
  <si>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</si>
  <si>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</si>
  <si>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</si>
  <si>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</si>
  <si>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</si>
  <si>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</si>
  <si>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</si>
  <si>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</si>
  <si>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</si>
  <si>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</si>
  <si>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</si>
  <si>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</si>
  <si>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</si>
  <si>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</si>
  <si>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</si>
  <si>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</si>
  <si>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</si>
  <si>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</si>
  <si>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</si>
  <si>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</si>
  <si>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</si>
  <si>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</si>
  <si>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</si>
  <si>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</si>
  <si>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</si>
  <si>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</si>
  <si>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</si>
  <si>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</si>
  <si>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</si>
  <si>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</si>
  <si>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</si>
  <si>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</si>
  <si>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</si>
  <si>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</si>
  <si>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</si>
  <si>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</si>
  <si>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</si>
  <si>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</si>
  <si>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</si>
  <si>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</si>
  <si>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</si>
  <si>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</si>
  <si>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</si>
  <si>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</si>
  <si>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</si>
  <si>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</si>
  <si>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</si>
  <si>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</si>
  <si>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</si>
  <si>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Pamatlī-dzekļi  5000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</si>
  <si>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</si>
  <si>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</si>
  <si>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</si>
  <si>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</si>
  <si>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</si>
  <si>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</si>
  <si>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</si>
  <si>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</si>
  <si>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</si>
  <si>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</si>
  <si>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</si>
  <si>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</si>
  <si>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</si>
  <si>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</si>
  <si>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</si>
  <si>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</si>
  <si>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</si>
  <si>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</si>
  <si>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</si>
  <si>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</si>
  <si>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</si>
  <si>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</si>
  <si>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</si>
  <si>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</si>
  <si>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</si>
  <si>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</si>
  <si>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</si>
  <si>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</si>
  <si>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</si>
  <si>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</si>
  <si>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</si>
  <si>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</si>
  <si>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</si>
  <si>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</si>
  <si>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</si>
  <si>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</si>
  <si>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</si>
  <si>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</si>
  <si>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</si>
  <si>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</si>
  <si>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</si>
  <si>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</si>
  <si>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</si>
  <si>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</si>
  <si>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</si>
  <si>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</si>
  <si>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</si>
  <si>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</si>
  <si>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</si>
  <si>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</si>
  <si>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</si>
  <si>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</si>
  <si>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</si>
  <si>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</si>
  <si>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</si>
  <si>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</si>
  <si>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</si>
  <si>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</si>
  <si>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Invalīdu asistenti</t>
  </si>
  <si>
    <t>Dobeles Amatniecības un vispārizglītojošā vidusskola</t>
  </si>
  <si>
    <t>Ieguldījumi SIA "Dobeles un apkārtnes slimnīca" pamatkapitālā</t>
  </si>
  <si>
    <t>Lejasstrazdu sākumskola</t>
  </si>
  <si>
    <t>Pabalsti svētku gadījumos, pabalsts aizgādņiem</t>
  </si>
  <si>
    <t>04.510.</t>
  </si>
  <si>
    <t>Projekts"Atver sirdi Zemgalē"</t>
  </si>
  <si>
    <t>Projekts"Veselības veicināšanna, slimību profilakse"</t>
  </si>
  <si>
    <t>Projekts"Pļavas iela 3"</t>
  </si>
  <si>
    <t>Projekts"Atelpas brīdis"</t>
  </si>
  <si>
    <t>01.111</t>
  </si>
  <si>
    <t>Sociālas palīdzības pabalsti</t>
  </si>
  <si>
    <t>Projekts"Karjeras atbalsts izglītības iestādēs"</t>
  </si>
  <si>
    <t>Projekts "Individuālo kompetenču atbalsts"</t>
  </si>
  <si>
    <t>Projekts "Atbalsts priekšlaicīgai māc. pārtraukšanas samaz.</t>
  </si>
  <si>
    <t>Kaķenieku kultūras un sporta centrs</t>
  </si>
  <si>
    <t>Projekts "Kapellas  izbūve"</t>
  </si>
  <si>
    <t>Atkritumu apsaimniekošana</t>
  </si>
  <si>
    <t>Lielgabarīta un dalīto atkritumu apsaimniekošana</t>
  </si>
  <si>
    <t>05.100</t>
  </si>
  <si>
    <t>Finansēšana</t>
  </si>
  <si>
    <t>J.Kalniņa</t>
  </si>
  <si>
    <t xml:space="preserve">Finanšu un grāmatvedības nodaļas vadītāja </t>
  </si>
  <si>
    <t>Krimūnu pirmskolas izglītības iestāde "Ābolītis"</t>
  </si>
  <si>
    <t>Izdevumi brīvprātīgo iniciatīvu izpildei</t>
  </si>
  <si>
    <t>Meliorācijas sistēmu atjaunošana</t>
  </si>
  <si>
    <t>Dienesta viesnīcas uzturēšana</t>
  </si>
  <si>
    <t>DAVV projekts 8.5.1.0/16/J/001</t>
  </si>
  <si>
    <t>09.821</t>
  </si>
  <si>
    <t>PIUAC ENI-LLB projekts</t>
  </si>
  <si>
    <t>\</t>
  </si>
  <si>
    <t>Vēlēšanu komisija</t>
  </si>
  <si>
    <t>Līdzfinansējums centralizētās kanalizācijas pieslēgumu ierīkošanai</t>
  </si>
  <si>
    <t>Procenti  4000</t>
  </si>
  <si>
    <t>Pabalsti  6000</t>
  </si>
  <si>
    <t>Transferti  7000</t>
  </si>
  <si>
    <t>LEADER projekti</t>
  </si>
  <si>
    <t>PIUAC MED-CRAFT projekts</t>
  </si>
  <si>
    <t>PIUAC Tour de craft projekts</t>
  </si>
  <si>
    <t>Starpskolu strarēģiskā partnerība ERASMUS+Izglītības pārvalde</t>
  </si>
  <si>
    <t>Latvijas skolu jaunatnes dziesmu un deju svētki</t>
  </si>
  <si>
    <t>DI Dobeles novada projekts</t>
  </si>
  <si>
    <t>Ieguldījumi SIA  "Dobeles ūdens" pamatkapitālā</t>
  </si>
  <si>
    <t>DOBELES NOVADA PAŠVALDĪBAS 2021.GADA PAMATBUDŽETA IZDEVUMI</t>
  </si>
  <si>
    <t>budžets 2021.gadam."</t>
  </si>
  <si>
    <t>Koordinācijas centra ierīkošana  LAT-LIT 499</t>
  </si>
  <si>
    <t>Skolas ielas pārbūve 3. kārta</t>
  </si>
  <si>
    <t>Puķu ielas seguma atjaunošana</t>
  </si>
  <si>
    <t>Sekojot Livonijas ordeņa krustniešu gājienam rietumu Zemgalē LAT-LIT-453</t>
  </si>
  <si>
    <t>Teritorijas attīstības plānošanas dok.izstrāde</t>
  </si>
  <si>
    <t>Velotrases Pamptreks izbūve Dobelē</t>
  </si>
  <si>
    <t>Dobeles pilsētas stadiona rekonstrikcija</t>
  </si>
  <si>
    <t>Remontdarbi novada iestādes (st.6605)</t>
  </si>
  <si>
    <t>Pašvaldības dzīvojumā fonda uzturēšana</t>
  </si>
  <si>
    <t>Līdzfinansējums daudzstāvu māju pagalmu remontiem</t>
  </si>
  <si>
    <t>Novada teritorijas attīstība un uzturēšana-remonti</t>
  </si>
  <si>
    <t>Projekts"TAD tālāk kopā"</t>
  </si>
  <si>
    <t>Erasmus projekts+Spodrītis PII</t>
  </si>
  <si>
    <t>Starpskolu stratēģiskā partnerība ERASMUS+Izglītības pārvalde (st.74)</t>
  </si>
  <si>
    <t>1.vsk.Erasmus+Water for life projekts</t>
  </si>
  <si>
    <t>Ģimenes asistenta pakalpojuma aprobēšana-pilotprojekts</t>
  </si>
  <si>
    <t>Atelpas brīža pakalpojums ĢAC Lejasstrazdi</t>
  </si>
  <si>
    <t>Bērzupes ERASMUS projekts-stratēģiskās skolu apmaiņas partnerības (st.72)</t>
  </si>
  <si>
    <t>Erasmus Bērzupe nr.2020-1-DL01KA 229-0816 ( st.76)</t>
  </si>
  <si>
    <t>Dobeles sākumskola-starpskolu stratēģiskā partnerība ERASMUS (st.73)</t>
  </si>
  <si>
    <t>Ielu rekonstrukcija-būvprojekti</t>
  </si>
  <si>
    <t>Skolas ielas pārbūve Auru pagastā</t>
  </si>
  <si>
    <t>Administrācija Tērvete</t>
  </si>
  <si>
    <t>Klientu apkalpošanas centrs Tērvete</t>
  </si>
  <si>
    <t>Augstkalnes pagasta pārvalde</t>
  </si>
  <si>
    <t>Bukaišu pagasta pāvalde</t>
  </si>
  <si>
    <t>Deputāti, komisijas Tērvete</t>
  </si>
  <si>
    <t>Tērvetes pagasta pārvalde</t>
  </si>
  <si>
    <t>Pašvaldības administrācija Auce</t>
  </si>
  <si>
    <t>Pašvaldības administrācijas-KAC atalgojums un uzturēšana Auce</t>
  </si>
  <si>
    <t>Pašvaldības administrācija -projekts Auces iedzīvotāju iesistīšanas veselības veicināšana un nostiprināšanas pasākumos</t>
  </si>
  <si>
    <t>Ukru pagasta KAP</t>
  </si>
  <si>
    <t>Īles pagasta KAP</t>
  </si>
  <si>
    <t>Lielauces pagasta pārvalde</t>
  </si>
  <si>
    <t>Bēnes pagasta pārvalde</t>
  </si>
  <si>
    <t>Savstarpējie norēķini-izglītība Auce</t>
  </si>
  <si>
    <t>Finanšu darbība</t>
  </si>
  <si>
    <t>Kredītu procentu nomaksa Tērvete</t>
  </si>
  <si>
    <t>Izdevumi neparedzētiem gadījumiem Tērvete</t>
  </si>
  <si>
    <t>Pašvaldības policija Dobele</t>
  </si>
  <si>
    <t>Pašvaldības policija Auce</t>
  </si>
  <si>
    <t>Pašvaldības policija Tērvete</t>
  </si>
  <si>
    <t>Apsardze</t>
  </si>
  <si>
    <t>Ugunsdzēsības dienests Tērvete</t>
  </si>
  <si>
    <t>Bāriņtiesa Dobele</t>
  </si>
  <si>
    <t>Bāriņtiesa Auce</t>
  </si>
  <si>
    <t>Bezdarbnieki sabiedriskos darbos Tērvete</t>
  </si>
  <si>
    <t>Būvvalde Dobele</t>
  </si>
  <si>
    <t>Būvvalde Tērvete</t>
  </si>
  <si>
    <t>Baznīcas ielas seguma pārbūve, Dobele</t>
  </si>
  <si>
    <t>Ceļu ikdienas uzturēšana Tērvete</t>
  </si>
  <si>
    <t>Objektu privatizācija</t>
  </si>
  <si>
    <t>Atkritumu savākšana Tērvete</t>
  </si>
  <si>
    <t>Attīrīšanas iestaises Tērvete</t>
  </si>
  <si>
    <t>Dabas resursu nodoklis Tērvete</t>
  </si>
  <si>
    <t>Dabas resursu nodoklis Auce</t>
  </si>
  <si>
    <t>Auce teritorija</t>
  </si>
  <si>
    <t>Autoceļu fonds Auce</t>
  </si>
  <si>
    <t>Bēne</t>
  </si>
  <si>
    <t>Lielauce</t>
  </si>
  <si>
    <t>Īle</t>
  </si>
  <si>
    <t>Vītiņi</t>
  </si>
  <si>
    <t>Ukri</t>
  </si>
  <si>
    <t>Mājokļu apsaimniekošana Tērvete</t>
  </si>
  <si>
    <t>Transports Tērvete</t>
  </si>
  <si>
    <t>Mājas Labrenči siltināšanas projekts</t>
  </si>
  <si>
    <t>Bukaišu katlu māja-internāts</t>
  </si>
  <si>
    <t>Labrenči katlu māja</t>
  </si>
  <si>
    <t>Sanatorijas 4 katlu māja</t>
  </si>
  <si>
    <t>Kroņauce katlu māja</t>
  </si>
  <si>
    <t>Labiekārtošana Tērvete</t>
  </si>
  <si>
    <t>Attīstības plānošanas nodaļa Dobelē</t>
  </si>
  <si>
    <t>Attīstības plānošanas nodaļa Tērvetē</t>
  </si>
  <si>
    <t>Gājēju celiņš gar Bauska-Dobele projekts</t>
  </si>
  <si>
    <t>Tērvetes pilsdrupas konservācija projekts</t>
  </si>
  <si>
    <t>Ūdensapgade Tērvete</t>
  </si>
  <si>
    <t>Ielu apgaismojums Tērvete</t>
  </si>
  <si>
    <t>Ukru feldšeru-veselību punkts</t>
  </si>
  <si>
    <t>Sports Tērvete</t>
  </si>
  <si>
    <t>Draudzīga pašvaldība ģimenēm</t>
  </si>
  <si>
    <t>Tērvetes bibliotēka</t>
  </si>
  <si>
    <t>Augstkalnes bibliotēka</t>
  </si>
  <si>
    <t>Bites bibliotēka</t>
  </si>
  <si>
    <t>Bukaišu bibliotēka</t>
  </si>
  <si>
    <t>Auces bibliotēka</t>
  </si>
  <si>
    <t>Kultūras nams Tērvete</t>
  </si>
  <si>
    <t>Bukaišu tautas nams</t>
  </si>
  <si>
    <t>Pašdarbības kolektīvi Tērvete</t>
  </si>
  <si>
    <t>Auces Kutūras centrs</t>
  </si>
  <si>
    <t>Autobuss kultūra Tērvete</t>
  </si>
  <si>
    <t xml:space="preserve">Finansējums biedrībām Tērvetē </t>
  </si>
  <si>
    <t>08.280</t>
  </si>
  <si>
    <t>Deju svētki Auce</t>
  </si>
  <si>
    <t>Projekti Auce</t>
  </si>
  <si>
    <t>08.600</t>
  </si>
  <si>
    <t>Kroņauce stadiona pārbūve</t>
  </si>
  <si>
    <t>08.910</t>
  </si>
  <si>
    <t>Centralizētās kanalizācijas sistēmas pieslēgums</t>
  </si>
  <si>
    <t>08.920</t>
  </si>
  <si>
    <t>Sporta pasākumi Auce</t>
  </si>
  <si>
    <t>A.Brigaderes PG Sprīdītis</t>
  </si>
  <si>
    <t>Bēnes pagasta pirmskolas izglītības iestāde "'Rūķīši"</t>
  </si>
  <si>
    <t>Vecauces pagasta pirmskolas izglītības iestāde 'Vecauce''</t>
  </si>
  <si>
    <t>Auces pirmskolas izglītības iestāde "'Pīlādzītis"</t>
  </si>
  <si>
    <t>Augstkalnes vidusskola</t>
  </si>
  <si>
    <t>Auces vidusskola</t>
  </si>
  <si>
    <t>A.Brigaderes pamatskola</t>
  </si>
  <si>
    <t>Bēnes Mūzikas un mākslas skola</t>
  </si>
  <si>
    <t>Auces Mūzikas skola</t>
  </si>
  <si>
    <t>09.600</t>
  </si>
  <si>
    <t>Pieaugušo izglītības un uzņēmējdarbības atbalsta centrs Auce</t>
  </si>
  <si>
    <t>Izglītības vadība, skolēnu autobusi Tērvete</t>
  </si>
  <si>
    <t>Mākslas skola KKF Nr.2021-1 VIZ04032 (st.78)</t>
  </si>
  <si>
    <t>Savstarpējie norēķini izglītība Tērvete</t>
  </si>
  <si>
    <t>Skolas soma Tērvete</t>
  </si>
  <si>
    <t>Bāriņtiesa Tērvete</t>
  </si>
  <si>
    <t>SAC Tērvete</t>
  </si>
  <si>
    <t>Auces sociālais dienests</t>
  </si>
  <si>
    <t>Auces sociālais dienests-ārštats (asistenti)</t>
  </si>
  <si>
    <t>Atbalsts biedrībām Auce</t>
  </si>
  <si>
    <t>Auces Sociālais dienests LAT-LIT projekts</t>
  </si>
  <si>
    <t>Sociālais dienests Tērvete</t>
  </si>
  <si>
    <t>Projekts"Atver sirdi Zemlē"AUCE</t>
  </si>
  <si>
    <t>Kredītu pamatsummas nomaksa Auce</t>
  </si>
  <si>
    <t>Kredītu pamatsummas nomaksa Dobele</t>
  </si>
  <si>
    <t>Kredītu pamatsummas nomaksa Tērvete</t>
  </si>
  <si>
    <t>Projekts"WhatsApp bērni"</t>
  </si>
  <si>
    <t>Labbūtības ceļakartes aktivitāšu īstenošana Dobeles novada izglītības iestādēs-DJIC projekts</t>
  </si>
  <si>
    <t>Skolas soma Dobele (JP28)</t>
  </si>
  <si>
    <t>Skolas soma Auce</t>
  </si>
  <si>
    <t>Projekts "PROTI un DARI" PIUAC Auce/Dobele ( st.9926-5301.00)</t>
  </si>
  <si>
    <t>Dobeles novada domes 29.07.2021</t>
  </si>
  <si>
    <t>saistošajiem noteikumiem Nr.3</t>
  </si>
  <si>
    <t>(ar grozījumiem xx.12.2021 lēmums Nr./ )</t>
  </si>
  <si>
    <t>Pils kapellas uzturēšana</t>
  </si>
  <si>
    <t>Bēnes pamatskola</t>
  </si>
  <si>
    <t>Erasmus Bērzupe nr.2019-1-RO01-KA229 (st.75)</t>
  </si>
  <si>
    <t>SPC projekts pieaugušo rehabilitācijai (417)</t>
  </si>
  <si>
    <t>grozījumi</t>
  </si>
  <si>
    <r>
      <rPr>
        <b/>
        <sz val="10"/>
        <rFont val="Times New Roman"/>
        <family val="1"/>
        <charset val="186"/>
      </rPr>
      <t>KOPĀ</t>
    </r>
    <r>
      <rPr>
        <sz val="10"/>
        <rFont val="Times New Roman"/>
        <family val="1"/>
        <charset val="186"/>
      </rPr>
      <t xml:space="preserve"> </t>
    </r>
    <r>
      <rPr>
        <i/>
        <sz val="10"/>
        <rFont val="Times New Roman"/>
        <family val="1"/>
        <charset val="186"/>
      </rPr>
      <t>pēc budžeta grozījumiem</t>
    </r>
  </si>
  <si>
    <t xml:space="preserve">kopā budžeta grozījumi </t>
  </si>
  <si>
    <t>Ieguldījumi SIA  "Komunālie pakalpojumi " pamatkapitālā</t>
  </si>
  <si>
    <t>Ceļu ikdienas uzturēšana Dobele (CF)</t>
  </si>
  <si>
    <t>Ceļu ikdienas uzturēšana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</si>
</sst>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sz val="11"/>
      <name val="Times New Roman Baltic"/>
      <charset val="186"/>
    </font>
    <font>
      <i/>
      <sz val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justify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4" xfId="0" applyFont="1" applyBorder="1" applyAlignment="1">
      <alignment wrapText="1"/>
    </xf>
    <xf numFmtId="0" fontId="7" fillId="4" borderId="1" xfId="0" applyFont="1" applyFill="1" applyBorder="1"/>
    <xf numFmtId="0" fontId="7" fillId="4" borderId="4" xfId="0" applyFont="1" applyFill="1" applyBorder="1"/>
    <xf numFmtId="0" fontId="3" fillId="0" borderId="1" xfId="0" applyFont="1" applyBorder="1"/>
    <xf numFmtId="0" fontId="3" fillId="0" borderId="7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3" fillId="3" borderId="1" xfId="0" applyFont="1" applyFill="1" applyBorder="1"/>
    <xf numFmtId="0" fontId="7" fillId="0" borderId="1" xfId="0" applyFont="1" applyBorder="1"/>
    <xf numFmtId="0" fontId="7" fillId="0" borderId="7" xfId="0" applyFont="1" applyBorder="1"/>
    <xf numFmtId="0" fontId="7" fillId="0" borderId="1" xfId="0" applyFont="1" applyFill="1" applyBorder="1"/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7" fillId="2" borderId="1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3" fillId="0" borderId="8" xfId="0" applyFont="1" applyBorder="1"/>
    <xf numFmtId="0" fontId="3" fillId="3" borderId="7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2" borderId="4" xfId="0" applyFont="1" applyFill="1" applyBorder="1"/>
    <xf numFmtId="0" fontId="7" fillId="3" borderId="0" xfId="0" applyFont="1" applyFill="1" applyBorder="1"/>
    <xf numFmtId="0" fontId="4" fillId="3" borderId="0" xfId="0" applyFont="1" applyFill="1" applyAlignment="1">
      <alignment horizontal="right"/>
    </xf>
    <xf numFmtId="0" fontId="7" fillId="3" borderId="1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right"/>
    </xf>
    <xf numFmtId="0" fontId="5" fillId="0" borderId="2" xfId="0" applyFont="1" applyBorder="1" applyAlignment="1">
      <alignment horizontal="center"/>
    </xf>
    <xf numFmtId="0" fontId="3" fillId="5" borderId="1" xfId="0" applyFont="1" applyFill="1" applyBorder="1"/>
    <xf numFmtId="0" fontId="7" fillId="5" borderId="1" xfId="0" applyFont="1" applyFill="1" applyBorder="1"/>
    <xf numFmtId="49" fontId="7" fillId="5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0" fontId="5" fillId="5" borderId="7" xfId="0" applyFont="1" applyFill="1" applyBorder="1"/>
    <xf numFmtId="49" fontId="3" fillId="0" borderId="0" xfId="0" applyNumberFormat="1" applyFont="1"/>
    <xf numFmtId="0" fontId="3" fillId="3" borderId="1" xfId="0" applyNumberFormat="1" applyFont="1" applyFill="1" applyBorder="1" applyAlignment="1">
      <alignment horizontal="center"/>
    </xf>
    <xf numFmtId="0" fontId="3" fillId="3" borderId="0" xfId="0" applyFont="1" applyFill="1"/>
    <xf numFmtId="0" fontId="9" fillId="0" borderId="0" xfId="0" applyFont="1" applyFill="1"/>
    <xf numFmtId="0" fontId="7" fillId="6" borderId="1" xfId="0" applyFont="1" applyFill="1" applyBorder="1"/>
    <xf numFmtId="0" fontId="7" fillId="0" borderId="0" xfId="0" applyFont="1" applyFill="1" applyBorder="1"/>
    <xf numFmtId="1" fontId="7" fillId="4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3" fillId="4" borderId="1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1" fillId="3" borderId="0" xfId="0" applyFont="1" applyFill="1" applyAlignment="1">
      <alignment horizontal="right"/>
    </xf>
    <xf numFmtId="0" fontId="3" fillId="5" borderId="1" xfId="0" applyFont="1" applyFill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49" fontId="7" fillId="4" borderId="1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3" fillId="5" borderId="0" xfId="0" applyFont="1" applyFill="1" applyBorder="1" applyAlignment="1">
      <alignment horizontal="left" wrapText="1"/>
    </xf>
    <xf numFmtId="49" fontId="7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49" fontId="3" fillId="0" borderId="5" xfId="0" applyNumberFormat="1" applyFont="1" applyBorder="1" applyAlignment="1">
      <alignment horizontal="left" wrapText="1"/>
    </xf>
    <xf numFmtId="0" fontId="7" fillId="4" borderId="5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5" fillId="5" borderId="1" xfId="0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usernames" Target="revisions/userNames1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2668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F5A99F6-B5B0-4004-923E-97DF382936F8}" diskRevisions="1" revisionId="18530" protected="1">
  <header guid="{6F5A99F6-B5B0-4004-923E-97DF382936F8}" dateTime="2022-03-08T11:36:02" maxSheetId="4" userName="Santa Eberte" r:id="rId2668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25D6CC8-E664-4062-B749-2EB99412911A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19"/>
  <sheetViews>
    <sheetView tabSelected="1" topLeftCell="A7" zoomScale="130" zoomScaleNormal="120" workbookViewId="0">
      <pane ySplit="7" topLeftCell="A883" activePane="bottomLeft" state="frozen"/>
      <selection activeCell="A7" sqref="A7"/>
      <selection pane="bottomLeft" activeCell="A893" sqref="A893:M895"/>
    </sheetView>
  </sheetViews>
  <sheetFormatPr defaultRowHeight="15.75" customHeight="1" x14ac:dyDescent="0.2"/>
  <cols>
    <col min="1" max="1" width="6.85546875" style="1" customWidth="1"/>
    <col min="2" max="2" width="29.7109375" style="1" customWidth="1"/>
    <col min="3" max="3" width="11.42578125" style="1" customWidth="1"/>
    <col min="4" max="4" width="10.42578125" style="1" customWidth="1"/>
    <col min="5" max="5" width="10.85546875" style="1" customWidth="1"/>
    <col min="6" max="6" width="9.5703125" style="1" customWidth="1"/>
    <col min="7" max="7" width="9.85546875" style="1" customWidth="1"/>
    <col min="8" max="8" width="9" style="1" customWidth="1"/>
    <col min="9" max="9" width="10.5703125" style="1" customWidth="1"/>
    <col min="10" max="10" width="11.7109375" style="1" customWidth="1"/>
    <col min="11" max="11" width="9" style="1" customWidth="1"/>
    <col min="12" max="12" width="12.7109375" style="1" customWidth="1"/>
    <col min="13" max="13" width="9.85546875" style="1" customWidth="1"/>
    <col min="14" max="14" width="18.85546875" style="1" customWidth="1"/>
    <col min="15" max="16384" width="9.140625" style="1"/>
  </cols>
  <sheetData>
    <row r="1" spans="1:13" ht="15.75" customHeight="1" x14ac:dyDescent="0.2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5.75" customHeight="1" x14ac:dyDescent="0.25">
      <c r="A2" s="82"/>
      <c r="B2" s="111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3" ht="15.75" customHeight="1" x14ac:dyDescent="0.25">
      <c r="A3" s="114"/>
      <c r="B3" s="114"/>
      <c r="C3" s="110"/>
      <c r="D3" s="110"/>
      <c r="E3" s="110"/>
      <c r="F3" s="110"/>
      <c r="G3" s="110"/>
      <c r="H3" s="110"/>
      <c r="I3" s="110"/>
      <c r="J3" s="2"/>
      <c r="K3" s="110"/>
      <c r="L3" s="110"/>
      <c r="M3" s="2" t="s">
        <v>167</v>
      </c>
    </row>
    <row r="4" spans="1:13" ht="15.75" customHeight="1" x14ac:dyDescent="0.25">
      <c r="J4" s="2"/>
      <c r="M4" s="63" t="s">
        <v>349</v>
      </c>
    </row>
    <row r="5" spans="1:13" s="6" customFormat="1" ht="15.75" customHeight="1" x14ac:dyDescent="0.25">
      <c r="A5" s="3"/>
      <c r="B5" s="4"/>
      <c r="C5" s="4"/>
      <c r="D5" s="4"/>
      <c r="E5" s="5"/>
      <c r="F5" s="1"/>
      <c r="G5" s="1"/>
      <c r="H5" s="1"/>
      <c r="I5" s="1"/>
      <c r="J5" s="2"/>
      <c r="K5" s="1"/>
      <c r="L5" s="1"/>
      <c r="M5" s="65" t="s">
        <v>350</v>
      </c>
    </row>
    <row r="6" spans="1:13" s="6" customFormat="1" ht="15.75" customHeight="1" x14ac:dyDescent="0.25">
      <c r="A6" s="5"/>
      <c r="B6" s="7"/>
      <c r="C6" s="8"/>
      <c r="D6" s="5"/>
      <c r="E6" s="5"/>
      <c r="F6" s="1"/>
      <c r="G6" s="1"/>
      <c r="H6" s="1"/>
      <c r="I6" s="1"/>
      <c r="J6" s="9"/>
      <c r="K6" s="1"/>
      <c r="L6" s="1"/>
      <c r="M6" s="9" t="s">
        <v>168</v>
      </c>
    </row>
    <row r="7" spans="1:13" s="6" customFormat="1" ht="15.75" customHeight="1" x14ac:dyDescent="0.25">
      <c r="A7" s="5"/>
      <c r="B7" s="7"/>
      <c r="C7" s="5"/>
      <c r="D7" s="5"/>
      <c r="E7" s="5"/>
      <c r="F7" s="1"/>
      <c r="G7" s="1"/>
      <c r="H7" s="1"/>
      <c r="I7" s="1"/>
      <c r="J7" s="9"/>
      <c r="K7" s="1"/>
      <c r="L7" s="1"/>
      <c r="M7" s="9" t="s">
        <v>217</v>
      </c>
    </row>
    <row r="8" spans="1:13" s="6" customFormat="1" ht="15.75" customHeight="1" x14ac:dyDescent="0.2">
      <c r="A8" s="5"/>
      <c r="B8" s="7"/>
      <c r="C8" s="5"/>
      <c r="D8" s="5"/>
      <c r="E8" s="5"/>
      <c r="F8" s="1"/>
      <c r="G8" s="1"/>
      <c r="H8" s="1"/>
      <c r="I8" s="1"/>
      <c r="J8" s="1"/>
      <c r="K8" s="74"/>
      <c r="L8" s="74"/>
      <c r="M8" s="83" t="s">
        <v>351</v>
      </c>
    </row>
    <row r="9" spans="1:13" s="6" customFormat="1" ht="15.75" customHeight="1" x14ac:dyDescent="0.25">
      <c r="A9" s="5"/>
      <c r="B9" s="7"/>
      <c r="C9" s="113" t="s">
        <v>216</v>
      </c>
      <c r="D9" s="113"/>
      <c r="E9" s="113"/>
      <c r="F9" s="113"/>
      <c r="G9" s="113"/>
      <c r="H9" s="113"/>
      <c r="I9" s="113"/>
      <c r="J9" s="113"/>
      <c r="K9" s="113"/>
      <c r="L9" s="113"/>
      <c r="M9" s="113"/>
    </row>
    <row r="10" spans="1:13" s="11" customFormat="1" ht="15.75" customHeight="1" x14ac:dyDescent="0.25">
      <c r="A10" s="114"/>
      <c r="B10" s="114"/>
      <c r="C10" s="114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s="11" customFormat="1" ht="15.7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s="11" customFormat="1" ht="15.75" customHeight="1" x14ac:dyDescent="0.2">
      <c r="A12" s="10" t="s">
        <v>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s="11" customFormat="1" ht="36.75" customHeight="1" x14ac:dyDescent="0.2">
      <c r="A13" s="12"/>
      <c r="B13" s="12"/>
      <c r="C13" s="66" t="s">
        <v>2</v>
      </c>
      <c r="D13" s="13" t="s">
        <v>109</v>
      </c>
      <c r="E13" s="13" t="s">
        <v>110</v>
      </c>
      <c r="F13" s="14" t="s">
        <v>111</v>
      </c>
      <c r="G13" s="15" t="s">
        <v>112</v>
      </c>
      <c r="H13" s="16" t="s">
        <v>113</v>
      </c>
      <c r="I13" s="15" t="s">
        <v>206</v>
      </c>
      <c r="J13" s="15" t="s">
        <v>114</v>
      </c>
      <c r="K13" s="15" t="s">
        <v>207</v>
      </c>
      <c r="L13" s="17" t="s">
        <v>208</v>
      </c>
      <c r="M13" s="17" t="s">
        <v>165</v>
      </c>
    </row>
    <row r="14" spans="1:13" s="11" customFormat="1" ht="15.75" customHeight="1" x14ac:dyDescent="0.2">
      <c r="A14" s="18"/>
      <c r="B14" s="18"/>
      <c r="C14" s="18"/>
      <c r="D14" s="19" t="s">
        <v>2</v>
      </c>
      <c r="E14" s="112" t="s">
        <v>3</v>
      </c>
      <c r="F14" s="112"/>
      <c r="G14" s="18"/>
      <c r="H14" s="20"/>
      <c r="I14" s="18"/>
      <c r="J14" s="18"/>
      <c r="K14" s="21"/>
      <c r="L14" s="20"/>
      <c r="M14" s="20"/>
    </row>
    <row r="15" spans="1:13" s="11" customFormat="1" ht="15.75" customHeight="1" x14ac:dyDescent="0.2">
      <c r="A15" s="22" t="s">
        <v>5</v>
      </c>
      <c r="B15" s="23" t="s">
        <v>4</v>
      </c>
      <c r="C15" s="22">
        <f>SUM(C18,C21,C24,C27,C30,C33,C36,C39,C42,C45,C48,C51,C54,C57,C60,C63,C66,C69,C72,C75,C78,C81,C84,C87,C90,C93,C96,C99,C102,C105)</f>
        <v>5331266</v>
      </c>
      <c r="D15" s="22">
        <f t="shared" ref="D15:M15" si="0">SUM(D18,D21,D24,D27,D30,D33,D36,D39,D42,D45,D48,D51,D54,D57,D60,D63,D66,D69,D72,D75,D78,D81,D84,D87,D90,D93,D96,D99,D102,D105)</f>
        <v>3333077</v>
      </c>
      <c r="E15" s="22">
        <f t="shared" si="0"/>
        <v>2650978</v>
      </c>
      <c r="F15" s="22">
        <f t="shared" si="0"/>
        <v>682099</v>
      </c>
      <c r="G15" s="22">
        <f t="shared" si="0"/>
        <v>1610973</v>
      </c>
      <c r="H15" s="22">
        <f t="shared" si="0"/>
        <v>0</v>
      </c>
      <c r="I15" s="22">
        <f t="shared" si="0"/>
        <v>0</v>
      </c>
      <c r="J15" s="22">
        <f t="shared" si="0"/>
        <v>203924</v>
      </c>
      <c r="K15" s="22">
        <f t="shared" si="0"/>
        <v>11475</v>
      </c>
      <c r="L15" s="22">
        <f t="shared" si="0"/>
        <v>171817</v>
      </c>
      <c r="M15" s="22">
        <f t="shared" si="0"/>
        <v>0</v>
      </c>
    </row>
    <row r="16" spans="1:13" s="11" customFormat="1" ht="15.75" customHeight="1" x14ac:dyDescent="0.2">
      <c r="A16" s="31"/>
      <c r="B16" s="106" t="s">
        <v>356</v>
      </c>
      <c r="C16" s="22">
        <f>SUM(C19,C22,C25,C28,C31,C34,C37,C40,C43,C46,C49,C52,C55,C58,C61,C64,C67,C70,C73,C76,C79,C82,C85,C88,C91,C94,C97,C100,C103,C106)</f>
        <v>-4828</v>
      </c>
      <c r="D16" s="22">
        <f t="shared" ref="D16:M16" si="1">SUM(D19,D22,D25,D28,D31,D34,D37,D40,D43,D46,D49,D52,D55,D58,D61,D64,D67,D70,D73,D76,D79,D82,D85,D88,D91,D94,D97,D100,D103,D106)</f>
        <v>21647</v>
      </c>
      <c r="E16" s="22">
        <f t="shared" si="1"/>
        <v>-10286</v>
      </c>
      <c r="F16" s="22">
        <f t="shared" si="1"/>
        <v>31933</v>
      </c>
      <c r="G16" s="22">
        <f t="shared" si="1"/>
        <v>-26536</v>
      </c>
      <c r="H16" s="22">
        <f t="shared" si="1"/>
        <v>0</v>
      </c>
      <c r="I16" s="22">
        <f t="shared" si="1"/>
        <v>0</v>
      </c>
      <c r="J16" s="22">
        <f t="shared" si="1"/>
        <v>1061</v>
      </c>
      <c r="K16" s="22">
        <f t="shared" si="1"/>
        <v>0</v>
      </c>
      <c r="L16" s="22">
        <f t="shared" si="1"/>
        <v>-1000</v>
      </c>
      <c r="M16" s="22">
        <f t="shared" si="1"/>
        <v>0</v>
      </c>
    </row>
    <row r="17" spans="1:13" s="11" customFormat="1" ht="15.75" customHeight="1" x14ac:dyDescent="0.2">
      <c r="A17" s="22"/>
      <c r="B17" s="23"/>
      <c r="C17" s="22">
        <f>SUM(C15,C16)</f>
        <v>5326438</v>
      </c>
      <c r="D17" s="22">
        <f t="shared" ref="D17:M17" si="2">SUM(D15,D16)</f>
        <v>3354724</v>
      </c>
      <c r="E17" s="22">
        <f t="shared" si="2"/>
        <v>2640692</v>
      </c>
      <c r="F17" s="22">
        <f t="shared" si="2"/>
        <v>714032</v>
      </c>
      <c r="G17" s="22">
        <f t="shared" si="2"/>
        <v>1584437</v>
      </c>
      <c r="H17" s="22">
        <f t="shared" si="2"/>
        <v>0</v>
      </c>
      <c r="I17" s="22">
        <f t="shared" si="2"/>
        <v>0</v>
      </c>
      <c r="J17" s="22">
        <f t="shared" si="2"/>
        <v>204985</v>
      </c>
      <c r="K17" s="22">
        <f t="shared" si="2"/>
        <v>11475</v>
      </c>
      <c r="L17" s="22">
        <f t="shared" si="2"/>
        <v>170817</v>
      </c>
      <c r="M17" s="22">
        <f t="shared" si="2"/>
        <v>0</v>
      </c>
    </row>
    <row r="18" spans="1:13" s="6" customFormat="1" ht="15.75" customHeight="1" x14ac:dyDescent="0.2">
      <c r="A18" s="43" t="s">
        <v>5</v>
      </c>
      <c r="B18" s="42" t="s">
        <v>6</v>
      </c>
      <c r="C18" s="24">
        <f>SUM(D18,G18,H18:M18)</f>
        <v>2022421</v>
      </c>
      <c r="D18" s="24">
        <f t="shared" ref="D18:D198" si="3">SUM(E18:F18)</f>
        <v>1201444</v>
      </c>
      <c r="E18" s="25">
        <v>969693</v>
      </c>
      <c r="F18" s="26">
        <v>231751</v>
      </c>
      <c r="G18" s="26">
        <v>658825</v>
      </c>
      <c r="H18" s="26"/>
      <c r="I18" s="26"/>
      <c r="J18" s="26">
        <v>161152</v>
      </c>
      <c r="K18" s="24"/>
      <c r="L18" s="24">
        <v>1000</v>
      </c>
      <c r="M18" s="24"/>
    </row>
    <row r="19" spans="1:13" s="6" customFormat="1" ht="15.75" customHeight="1" x14ac:dyDescent="0.2">
      <c r="A19" s="43"/>
      <c r="B19" s="42"/>
      <c r="C19" s="24">
        <f>D19+G19+H19+I19+J19+K19+L19+M19</f>
        <v>16515</v>
      </c>
      <c r="D19" s="24">
        <f>SUM(E19,F19)</f>
        <v>30515</v>
      </c>
      <c r="E19" s="25">
        <v>8520</v>
      </c>
      <c r="F19" s="26">
        <v>21995</v>
      </c>
      <c r="G19" s="26">
        <v>-14000</v>
      </c>
      <c r="H19" s="26"/>
      <c r="I19" s="26"/>
      <c r="J19" s="26"/>
      <c r="K19" s="24"/>
      <c r="L19" s="24"/>
      <c r="M19" s="24"/>
    </row>
    <row r="20" spans="1:13" s="6" customFormat="1" ht="15.75" customHeight="1" x14ac:dyDescent="0.2">
      <c r="A20" s="84"/>
      <c r="B20" s="84"/>
      <c r="C20" s="67">
        <f>SUM(C18,C19)</f>
        <v>2038936</v>
      </c>
      <c r="D20" s="67">
        <f t="shared" ref="D20:M20" si="4">SUM(D18,D19)</f>
        <v>1231959</v>
      </c>
      <c r="E20" s="67">
        <f t="shared" si="4"/>
        <v>978213</v>
      </c>
      <c r="F20" s="67">
        <f t="shared" si="4"/>
        <v>253746</v>
      </c>
      <c r="G20" s="67">
        <f t="shared" si="4"/>
        <v>644825</v>
      </c>
      <c r="H20" s="67">
        <f t="shared" si="4"/>
        <v>0</v>
      </c>
      <c r="I20" s="67">
        <f t="shared" si="4"/>
        <v>0</v>
      </c>
      <c r="J20" s="67">
        <f t="shared" si="4"/>
        <v>161152</v>
      </c>
      <c r="K20" s="67">
        <f t="shared" si="4"/>
        <v>0</v>
      </c>
      <c r="L20" s="67">
        <f t="shared" si="4"/>
        <v>1000</v>
      </c>
      <c r="M20" s="67">
        <f t="shared" si="4"/>
        <v>0</v>
      </c>
    </row>
    <row r="21" spans="1:13" s="6" customFormat="1" ht="15.75" customHeight="1" x14ac:dyDescent="0.2">
      <c r="A21" s="43" t="s">
        <v>5</v>
      </c>
      <c r="B21" s="43" t="s">
        <v>7</v>
      </c>
      <c r="C21" s="24">
        <f t="shared" ref="C21:C114" si="5">SUM(D21,G21,H21:M21)</f>
        <v>160981</v>
      </c>
      <c r="D21" s="24">
        <f t="shared" si="3"/>
        <v>157501</v>
      </c>
      <c r="E21" s="25">
        <v>119552</v>
      </c>
      <c r="F21" s="26">
        <v>37949</v>
      </c>
      <c r="G21" s="26">
        <v>3480</v>
      </c>
      <c r="H21" s="24"/>
      <c r="I21" s="24"/>
      <c r="J21" s="24"/>
      <c r="K21" s="24"/>
      <c r="L21" s="24"/>
      <c r="M21" s="24"/>
    </row>
    <row r="22" spans="1:13" s="6" customFormat="1" ht="15.75" customHeight="1" x14ac:dyDescent="0.2">
      <c r="A22" s="43"/>
      <c r="B22" s="43"/>
      <c r="C22" s="24">
        <f>D22+G22+H22+I22+J22+K22+L22+M22</f>
        <v>-16515</v>
      </c>
      <c r="D22" s="24">
        <f>E22+F22</f>
        <v>-16515</v>
      </c>
      <c r="E22" s="25">
        <v>-20520</v>
      </c>
      <c r="F22" s="26">
        <v>4005</v>
      </c>
      <c r="G22" s="26"/>
      <c r="H22" s="24"/>
      <c r="I22" s="24"/>
      <c r="J22" s="24"/>
      <c r="K22" s="24"/>
      <c r="L22" s="24"/>
      <c r="M22" s="24"/>
    </row>
    <row r="23" spans="1:13" s="6" customFormat="1" ht="15.75" customHeight="1" x14ac:dyDescent="0.2">
      <c r="A23" s="84"/>
      <c r="B23" s="84"/>
      <c r="C23" s="67">
        <f>SUM(C21:C22)</f>
        <v>144466</v>
      </c>
      <c r="D23" s="67">
        <f t="shared" ref="D23:M23" si="6">SUM(D21:D22)</f>
        <v>140986</v>
      </c>
      <c r="E23" s="67">
        <f t="shared" si="6"/>
        <v>99032</v>
      </c>
      <c r="F23" s="67">
        <f t="shared" si="6"/>
        <v>41954</v>
      </c>
      <c r="G23" s="67">
        <f t="shared" si="6"/>
        <v>3480</v>
      </c>
      <c r="H23" s="67">
        <f t="shared" si="6"/>
        <v>0</v>
      </c>
      <c r="I23" s="67">
        <f t="shared" si="6"/>
        <v>0</v>
      </c>
      <c r="J23" s="67">
        <f t="shared" si="6"/>
        <v>0</v>
      </c>
      <c r="K23" s="67">
        <f t="shared" si="6"/>
        <v>0</v>
      </c>
      <c r="L23" s="67">
        <f t="shared" si="6"/>
        <v>0</v>
      </c>
      <c r="M23" s="67">
        <f t="shared" si="6"/>
        <v>0</v>
      </c>
    </row>
    <row r="24" spans="1:13" s="6" customFormat="1" ht="15.75" customHeight="1" x14ac:dyDescent="0.2">
      <c r="A24" s="43" t="s">
        <v>5</v>
      </c>
      <c r="B24" s="42" t="s">
        <v>170</v>
      </c>
      <c r="C24" s="24">
        <f t="shared" si="5"/>
        <v>89789</v>
      </c>
      <c r="D24" s="24">
        <f t="shared" si="3"/>
        <v>80089</v>
      </c>
      <c r="E24" s="25">
        <v>64802</v>
      </c>
      <c r="F24" s="26">
        <v>15287</v>
      </c>
      <c r="G24" s="26">
        <v>9700</v>
      </c>
      <c r="H24" s="24"/>
      <c r="I24" s="24"/>
      <c r="J24" s="24"/>
      <c r="K24" s="24"/>
      <c r="L24" s="24"/>
      <c r="M24" s="24"/>
    </row>
    <row r="25" spans="1:13" s="6" customFormat="1" ht="15.75" customHeight="1" x14ac:dyDescent="0.2">
      <c r="A25" s="43"/>
      <c r="B25" s="43"/>
      <c r="C25" s="24">
        <f>D25+G25+H25+I25+J25+K25+L25+M25</f>
        <v>0</v>
      </c>
      <c r="D25" s="24">
        <f>E25+F25</f>
        <v>0</v>
      </c>
      <c r="E25" s="25">
        <v>-624</v>
      </c>
      <c r="F25" s="26">
        <v>624</v>
      </c>
      <c r="G25" s="26"/>
      <c r="H25" s="24"/>
      <c r="I25" s="24"/>
      <c r="J25" s="24"/>
      <c r="K25" s="24"/>
      <c r="L25" s="24"/>
      <c r="M25" s="24"/>
    </row>
    <row r="26" spans="1:13" s="6" customFormat="1" ht="15.75" customHeight="1" x14ac:dyDescent="0.2">
      <c r="A26" s="84"/>
      <c r="B26" s="84"/>
      <c r="C26" s="67">
        <f>SUM(C24:C25)</f>
        <v>89789</v>
      </c>
      <c r="D26" s="67">
        <f t="shared" ref="D26" si="7">SUM(D24:D25)</f>
        <v>80089</v>
      </c>
      <c r="E26" s="67">
        <f t="shared" ref="E26" si="8">SUM(E24:E25)</f>
        <v>64178</v>
      </c>
      <c r="F26" s="67">
        <f t="shared" ref="F26" si="9">SUM(F24:F25)</f>
        <v>15911</v>
      </c>
      <c r="G26" s="67">
        <f t="shared" ref="G26" si="10">SUM(G24:G25)</f>
        <v>9700</v>
      </c>
      <c r="H26" s="67">
        <f t="shared" ref="H26" si="11">SUM(H24:H25)</f>
        <v>0</v>
      </c>
      <c r="I26" s="67">
        <f t="shared" ref="I26" si="12">SUM(I24:I25)</f>
        <v>0</v>
      </c>
      <c r="J26" s="67">
        <f t="shared" ref="J26" si="13">SUM(J24:J25)</f>
        <v>0</v>
      </c>
      <c r="K26" s="67">
        <f t="shared" ref="K26" si="14">SUM(K24:K25)</f>
        <v>0</v>
      </c>
      <c r="L26" s="67">
        <f t="shared" ref="L26" si="15">SUM(L24:L25)</f>
        <v>0</v>
      </c>
      <c r="M26" s="67">
        <f t="shared" ref="M26" si="16">SUM(M24:M25)</f>
        <v>0</v>
      </c>
    </row>
    <row r="27" spans="1:13" s="6" customFormat="1" ht="15.75" customHeight="1" x14ac:dyDescent="0.2">
      <c r="A27" s="43" t="s">
        <v>5</v>
      </c>
      <c r="B27" s="42" t="s">
        <v>8</v>
      </c>
      <c r="C27" s="24">
        <f t="shared" si="5"/>
        <v>75493</v>
      </c>
      <c r="D27" s="24">
        <f t="shared" si="3"/>
        <v>56403</v>
      </c>
      <c r="E27" s="25">
        <v>45637</v>
      </c>
      <c r="F27" s="26">
        <v>10766</v>
      </c>
      <c r="G27" s="26">
        <v>19090</v>
      </c>
      <c r="H27" s="24"/>
      <c r="I27" s="24"/>
      <c r="J27" s="24"/>
      <c r="K27" s="24"/>
      <c r="L27" s="24"/>
      <c r="M27" s="24"/>
    </row>
    <row r="28" spans="1:13" s="6" customFormat="1" ht="15.75" customHeight="1" x14ac:dyDescent="0.2">
      <c r="A28" s="43"/>
      <c r="B28" s="43"/>
      <c r="C28" s="24">
        <f>D28+G28+H28+I28+J28+K28+L28+M28</f>
        <v>0</v>
      </c>
      <c r="D28" s="24">
        <f>E28+F28</f>
        <v>0</v>
      </c>
      <c r="E28" s="25">
        <v>-1447</v>
      </c>
      <c r="F28" s="26">
        <v>1447</v>
      </c>
      <c r="G28" s="26"/>
      <c r="H28" s="24"/>
      <c r="I28" s="24"/>
      <c r="J28" s="24"/>
      <c r="K28" s="24"/>
      <c r="L28" s="24"/>
      <c r="M28" s="24"/>
    </row>
    <row r="29" spans="1:13" s="6" customFormat="1" ht="15.75" customHeight="1" x14ac:dyDescent="0.2">
      <c r="A29" s="84"/>
      <c r="B29" s="84"/>
      <c r="C29" s="67">
        <f>SUM(C27:C28)</f>
        <v>75493</v>
      </c>
      <c r="D29" s="67">
        <f t="shared" ref="D29" si="17">SUM(D27:D28)</f>
        <v>56403</v>
      </c>
      <c r="E29" s="67">
        <f t="shared" ref="E29" si="18">SUM(E27:E28)</f>
        <v>44190</v>
      </c>
      <c r="F29" s="67">
        <f t="shared" ref="F29" si="19">SUM(F27:F28)</f>
        <v>12213</v>
      </c>
      <c r="G29" s="67">
        <f t="shared" ref="G29" si="20">SUM(G27:G28)</f>
        <v>19090</v>
      </c>
      <c r="H29" s="67">
        <f t="shared" ref="H29" si="21">SUM(H27:H28)</f>
        <v>0</v>
      </c>
      <c r="I29" s="67">
        <f t="shared" ref="I29" si="22">SUM(I27:I28)</f>
        <v>0</v>
      </c>
      <c r="J29" s="67">
        <f t="shared" ref="J29" si="23">SUM(J27:J28)</f>
        <v>0</v>
      </c>
      <c r="K29" s="67">
        <f t="shared" ref="K29" si="24">SUM(K27:K28)</f>
        <v>0</v>
      </c>
      <c r="L29" s="67">
        <f t="shared" ref="L29" si="25">SUM(L27:L28)</f>
        <v>0</v>
      </c>
      <c r="M29" s="67">
        <f t="shared" ref="M29" si="26">SUM(M27:M28)</f>
        <v>0</v>
      </c>
    </row>
    <row r="30" spans="1:13" s="6" customFormat="1" ht="15.75" customHeight="1" x14ac:dyDescent="0.2">
      <c r="A30" s="43" t="s">
        <v>5</v>
      </c>
      <c r="B30" s="42" t="s">
        <v>9</v>
      </c>
      <c r="C30" s="24">
        <f t="shared" si="5"/>
        <v>60279</v>
      </c>
      <c r="D30" s="24">
        <f t="shared" si="3"/>
        <v>38604</v>
      </c>
      <c r="E30" s="25">
        <v>31235</v>
      </c>
      <c r="F30" s="26">
        <v>7369</v>
      </c>
      <c r="G30" s="26">
        <v>21675</v>
      </c>
      <c r="H30" s="26"/>
      <c r="I30" s="26"/>
      <c r="J30" s="26"/>
      <c r="K30" s="24"/>
      <c r="L30" s="24"/>
      <c r="M30" s="24"/>
    </row>
    <row r="31" spans="1:13" s="6" customFormat="1" ht="15.75" customHeight="1" x14ac:dyDescent="0.2">
      <c r="A31" s="43"/>
      <c r="B31" s="43"/>
      <c r="C31" s="24">
        <f>D31+G31+H31+I31+J31+K31+L31+M31</f>
        <v>0</v>
      </c>
      <c r="D31" s="24">
        <f>E31+F31</f>
        <v>0</v>
      </c>
      <c r="E31" s="25"/>
      <c r="F31" s="26"/>
      <c r="G31" s="26"/>
      <c r="H31" s="24"/>
      <c r="I31" s="24"/>
      <c r="J31" s="24"/>
      <c r="K31" s="24"/>
      <c r="L31" s="24"/>
      <c r="M31" s="24"/>
    </row>
    <row r="32" spans="1:13" s="6" customFormat="1" ht="15.75" customHeight="1" x14ac:dyDescent="0.2">
      <c r="A32" s="84"/>
      <c r="B32" s="84"/>
      <c r="C32" s="67">
        <f>SUM(C30:C31)</f>
        <v>60279</v>
      </c>
      <c r="D32" s="67">
        <f t="shared" ref="D32" si="27">SUM(D30:D31)</f>
        <v>38604</v>
      </c>
      <c r="E32" s="67">
        <f t="shared" ref="E32" si="28">SUM(E30:E31)</f>
        <v>31235</v>
      </c>
      <c r="F32" s="67">
        <f t="shared" ref="F32" si="29">SUM(F30:F31)</f>
        <v>7369</v>
      </c>
      <c r="G32" s="67">
        <f t="shared" ref="G32" si="30">SUM(G30:G31)</f>
        <v>21675</v>
      </c>
      <c r="H32" s="67">
        <f t="shared" ref="H32" si="31">SUM(H30:H31)</f>
        <v>0</v>
      </c>
      <c r="I32" s="67">
        <f t="shared" ref="I32" si="32">SUM(I30:I31)</f>
        <v>0</v>
      </c>
      <c r="J32" s="67">
        <f t="shared" ref="J32" si="33">SUM(J30:J31)</f>
        <v>0</v>
      </c>
      <c r="K32" s="67">
        <f t="shared" ref="K32" si="34">SUM(K30:K31)</f>
        <v>0</v>
      </c>
      <c r="L32" s="67">
        <f t="shared" ref="L32" si="35">SUM(L30:L31)</f>
        <v>0</v>
      </c>
      <c r="M32" s="67">
        <f t="shared" ref="M32" si="36">SUM(M30:M31)</f>
        <v>0</v>
      </c>
    </row>
    <row r="33" spans="1:13" s="6" customFormat="1" ht="15.75" customHeight="1" x14ac:dyDescent="0.2">
      <c r="A33" s="43" t="s">
        <v>5</v>
      </c>
      <c r="B33" s="42" t="s">
        <v>10</v>
      </c>
      <c r="C33" s="24">
        <f t="shared" si="5"/>
        <v>83473</v>
      </c>
      <c r="D33" s="24">
        <f t="shared" si="3"/>
        <v>70418</v>
      </c>
      <c r="E33" s="25">
        <v>56977</v>
      </c>
      <c r="F33" s="26">
        <v>13441</v>
      </c>
      <c r="G33" s="26">
        <v>13055</v>
      </c>
      <c r="H33" s="26"/>
      <c r="I33" s="26"/>
      <c r="J33" s="26"/>
      <c r="K33" s="24"/>
      <c r="L33" s="24"/>
      <c r="M33" s="24"/>
    </row>
    <row r="34" spans="1:13" s="6" customFormat="1" ht="15.75" customHeight="1" x14ac:dyDescent="0.2">
      <c r="A34" s="43"/>
      <c r="B34" s="43"/>
      <c r="C34" s="24">
        <f>D34+G34+H34+I34+J34+K34+L34+M34</f>
        <v>0</v>
      </c>
      <c r="D34" s="24">
        <f>E34+F34</f>
        <v>0</v>
      </c>
      <c r="E34" s="25"/>
      <c r="F34" s="26"/>
      <c r="G34" s="26"/>
      <c r="H34" s="24"/>
      <c r="I34" s="24"/>
      <c r="J34" s="24"/>
      <c r="K34" s="24"/>
      <c r="L34" s="24"/>
      <c r="M34" s="24"/>
    </row>
    <row r="35" spans="1:13" s="6" customFormat="1" ht="15.75" customHeight="1" x14ac:dyDescent="0.2">
      <c r="A35" s="84"/>
      <c r="B35" s="84"/>
      <c r="C35" s="67">
        <f>SUM(C33:C34)</f>
        <v>83473</v>
      </c>
      <c r="D35" s="67">
        <f t="shared" ref="D35" si="37">SUM(D33:D34)</f>
        <v>70418</v>
      </c>
      <c r="E35" s="67">
        <f t="shared" ref="E35" si="38">SUM(E33:E34)</f>
        <v>56977</v>
      </c>
      <c r="F35" s="67">
        <f t="shared" ref="F35" si="39">SUM(F33:F34)</f>
        <v>13441</v>
      </c>
      <c r="G35" s="67">
        <f t="shared" ref="G35" si="40">SUM(G33:G34)</f>
        <v>13055</v>
      </c>
      <c r="H35" s="67">
        <f t="shared" ref="H35" si="41">SUM(H33:H34)</f>
        <v>0</v>
      </c>
      <c r="I35" s="67">
        <f t="shared" ref="I35" si="42">SUM(I33:I34)</f>
        <v>0</v>
      </c>
      <c r="J35" s="67">
        <f t="shared" ref="J35" si="43">SUM(J33:J34)</f>
        <v>0</v>
      </c>
      <c r="K35" s="67">
        <f t="shared" ref="K35" si="44">SUM(K33:K34)</f>
        <v>0</v>
      </c>
      <c r="L35" s="67">
        <f t="shared" ref="L35" si="45">SUM(L33:L34)</f>
        <v>0</v>
      </c>
      <c r="M35" s="67">
        <f t="shared" ref="M35" si="46">SUM(M33:M34)</f>
        <v>0</v>
      </c>
    </row>
    <row r="36" spans="1:13" s="6" customFormat="1" ht="15.75" customHeight="1" x14ac:dyDescent="0.2">
      <c r="A36" s="43" t="s">
        <v>5</v>
      </c>
      <c r="B36" s="42" t="s">
        <v>11</v>
      </c>
      <c r="C36" s="24">
        <f t="shared" si="5"/>
        <v>104310</v>
      </c>
      <c r="D36" s="24">
        <f t="shared" si="3"/>
        <v>93045</v>
      </c>
      <c r="E36" s="25">
        <v>75285</v>
      </c>
      <c r="F36" s="26">
        <v>17760</v>
      </c>
      <c r="G36" s="26">
        <v>11265</v>
      </c>
      <c r="H36" s="26"/>
      <c r="I36" s="26"/>
      <c r="J36" s="26"/>
      <c r="K36" s="24"/>
      <c r="L36" s="24"/>
      <c r="M36" s="24"/>
    </row>
    <row r="37" spans="1:13" s="6" customFormat="1" ht="15.75" customHeight="1" x14ac:dyDescent="0.2">
      <c r="A37" s="43"/>
      <c r="B37" s="43"/>
      <c r="C37" s="24">
        <f>D37+G37+H37+I37+J37+K37+L37+M37</f>
        <v>0</v>
      </c>
      <c r="D37" s="24">
        <f>E37+F37</f>
        <v>0</v>
      </c>
      <c r="E37" s="25"/>
      <c r="F37" s="26"/>
      <c r="G37" s="26"/>
      <c r="H37" s="24"/>
      <c r="I37" s="24"/>
      <c r="J37" s="24"/>
      <c r="K37" s="24"/>
      <c r="L37" s="24"/>
      <c r="M37" s="24"/>
    </row>
    <row r="38" spans="1:13" s="6" customFormat="1" ht="15.75" customHeight="1" x14ac:dyDescent="0.2">
      <c r="A38" s="84"/>
      <c r="B38" s="84"/>
      <c r="C38" s="67">
        <f>SUM(C36:C37)</f>
        <v>104310</v>
      </c>
      <c r="D38" s="67">
        <f t="shared" ref="D38" si="47">SUM(D36:D37)</f>
        <v>93045</v>
      </c>
      <c r="E38" s="67">
        <f t="shared" ref="E38" si="48">SUM(E36:E37)</f>
        <v>75285</v>
      </c>
      <c r="F38" s="67">
        <f t="shared" ref="F38" si="49">SUM(F36:F37)</f>
        <v>17760</v>
      </c>
      <c r="G38" s="67">
        <f t="shared" ref="G38" si="50">SUM(G36:G37)</f>
        <v>11265</v>
      </c>
      <c r="H38" s="67">
        <f t="shared" ref="H38" si="51">SUM(H36:H37)</f>
        <v>0</v>
      </c>
      <c r="I38" s="67">
        <f t="shared" ref="I38" si="52">SUM(I36:I37)</f>
        <v>0</v>
      </c>
      <c r="J38" s="67">
        <f t="shared" ref="J38" si="53">SUM(J36:J37)</f>
        <v>0</v>
      </c>
      <c r="K38" s="67">
        <f t="shared" ref="K38" si="54">SUM(K36:K37)</f>
        <v>0</v>
      </c>
      <c r="L38" s="67">
        <f t="shared" ref="L38" si="55">SUM(L36:L37)</f>
        <v>0</v>
      </c>
      <c r="M38" s="67">
        <f t="shared" ref="M38" si="56">SUM(M36:M37)</f>
        <v>0</v>
      </c>
    </row>
    <row r="39" spans="1:13" s="6" customFormat="1" ht="15.75" customHeight="1" x14ac:dyDescent="0.2">
      <c r="A39" s="43" t="s">
        <v>5</v>
      </c>
      <c r="B39" s="42" t="s">
        <v>12</v>
      </c>
      <c r="C39" s="24">
        <f t="shared" si="5"/>
        <v>67561</v>
      </c>
      <c r="D39" s="24">
        <f t="shared" si="3"/>
        <v>44256</v>
      </c>
      <c r="E39" s="25">
        <v>35809</v>
      </c>
      <c r="F39" s="26">
        <v>8447</v>
      </c>
      <c r="G39" s="26">
        <v>22805</v>
      </c>
      <c r="H39" s="24"/>
      <c r="I39" s="24"/>
      <c r="J39" s="24">
        <v>500</v>
      </c>
      <c r="K39" s="24"/>
      <c r="L39" s="24"/>
      <c r="M39" s="24"/>
    </row>
    <row r="40" spans="1:13" s="6" customFormat="1" ht="15.75" customHeight="1" x14ac:dyDescent="0.2">
      <c r="A40" s="43"/>
      <c r="B40" s="43"/>
      <c r="C40" s="24">
        <f>D40+G40+H40+I40+J40+K40+L40+M40</f>
        <v>0</v>
      </c>
      <c r="D40" s="24">
        <f>E40+F40</f>
        <v>650</v>
      </c>
      <c r="E40" s="25">
        <v>500</v>
      </c>
      <c r="F40" s="26">
        <v>150</v>
      </c>
      <c r="G40" s="26">
        <v>-650</v>
      </c>
      <c r="H40" s="24"/>
      <c r="I40" s="24"/>
      <c r="J40" s="24"/>
      <c r="K40" s="24"/>
      <c r="L40" s="24"/>
      <c r="M40" s="24"/>
    </row>
    <row r="41" spans="1:13" s="6" customFormat="1" ht="15.75" customHeight="1" x14ac:dyDescent="0.2">
      <c r="A41" s="84"/>
      <c r="B41" s="84"/>
      <c r="C41" s="67">
        <f>SUM(C39:C40)</f>
        <v>67561</v>
      </c>
      <c r="D41" s="67">
        <f t="shared" ref="D41" si="57">SUM(D39:D40)</f>
        <v>44906</v>
      </c>
      <c r="E41" s="67">
        <f t="shared" ref="E41" si="58">SUM(E39:E40)</f>
        <v>36309</v>
      </c>
      <c r="F41" s="67">
        <f t="shared" ref="F41" si="59">SUM(F39:F40)</f>
        <v>8597</v>
      </c>
      <c r="G41" s="67">
        <f t="shared" ref="G41" si="60">SUM(G39:G40)</f>
        <v>22155</v>
      </c>
      <c r="H41" s="67">
        <f t="shared" ref="H41" si="61">SUM(H39:H40)</f>
        <v>0</v>
      </c>
      <c r="I41" s="67">
        <f t="shared" ref="I41" si="62">SUM(I39:I40)</f>
        <v>0</v>
      </c>
      <c r="J41" s="67">
        <f t="shared" ref="J41" si="63">SUM(J39:J40)</f>
        <v>500</v>
      </c>
      <c r="K41" s="67">
        <f t="shared" ref="K41" si="64">SUM(K39:K40)</f>
        <v>0</v>
      </c>
      <c r="L41" s="67">
        <f t="shared" ref="L41" si="65">SUM(L39:L40)</f>
        <v>0</v>
      </c>
      <c r="M41" s="67">
        <f t="shared" ref="M41" si="66">SUM(M39:M40)</f>
        <v>0</v>
      </c>
    </row>
    <row r="42" spans="1:13" s="6" customFormat="1" ht="15.75" customHeight="1" x14ac:dyDescent="0.2">
      <c r="A42" s="43" t="s">
        <v>5</v>
      </c>
      <c r="B42" s="42" t="s">
        <v>13</v>
      </c>
      <c r="C42" s="24">
        <f t="shared" si="5"/>
        <v>109338</v>
      </c>
      <c r="D42" s="24">
        <f t="shared" si="3"/>
        <v>74653</v>
      </c>
      <c r="E42" s="25">
        <v>60404</v>
      </c>
      <c r="F42" s="26">
        <v>14249</v>
      </c>
      <c r="G42" s="26">
        <v>34685</v>
      </c>
      <c r="H42" s="24"/>
      <c r="I42" s="24"/>
      <c r="J42" s="24"/>
      <c r="K42" s="24"/>
      <c r="L42" s="24"/>
      <c r="M42" s="24"/>
    </row>
    <row r="43" spans="1:13" s="6" customFormat="1" ht="15.75" customHeight="1" x14ac:dyDescent="0.2">
      <c r="A43" s="43"/>
      <c r="B43" s="43"/>
      <c r="C43" s="24">
        <f>D43+G43+H43+I43+J43+K43+L43+M43</f>
        <v>0</v>
      </c>
      <c r="D43" s="24">
        <f>E43+F43</f>
        <v>0</v>
      </c>
      <c r="E43" s="25">
        <v>-866</v>
      </c>
      <c r="F43" s="26">
        <v>866</v>
      </c>
      <c r="G43" s="26"/>
      <c r="H43" s="24"/>
      <c r="I43" s="24"/>
      <c r="J43" s="24"/>
      <c r="K43" s="24"/>
      <c r="L43" s="24"/>
      <c r="M43" s="24"/>
    </row>
    <row r="44" spans="1:13" s="6" customFormat="1" ht="15.75" customHeight="1" x14ac:dyDescent="0.2">
      <c r="A44" s="84"/>
      <c r="B44" s="84"/>
      <c r="C44" s="67">
        <f>SUM(C42:C43)</f>
        <v>109338</v>
      </c>
      <c r="D44" s="67">
        <f t="shared" ref="D44" si="67">SUM(D42:D43)</f>
        <v>74653</v>
      </c>
      <c r="E44" s="67">
        <f t="shared" ref="E44" si="68">SUM(E42:E43)</f>
        <v>59538</v>
      </c>
      <c r="F44" s="67">
        <f t="shared" ref="F44" si="69">SUM(F42:F43)</f>
        <v>15115</v>
      </c>
      <c r="G44" s="67">
        <f t="shared" ref="G44" si="70">SUM(G42:G43)</f>
        <v>34685</v>
      </c>
      <c r="H44" s="67">
        <f t="shared" ref="H44" si="71">SUM(H42:H43)</f>
        <v>0</v>
      </c>
      <c r="I44" s="67">
        <f t="shared" ref="I44" si="72">SUM(I42:I43)</f>
        <v>0</v>
      </c>
      <c r="J44" s="67">
        <f t="shared" ref="J44" si="73">SUM(J42:J43)</f>
        <v>0</v>
      </c>
      <c r="K44" s="67">
        <f t="shared" ref="K44" si="74">SUM(K42:K43)</f>
        <v>0</v>
      </c>
      <c r="L44" s="67">
        <f t="shared" ref="L44" si="75">SUM(L42:L43)</f>
        <v>0</v>
      </c>
      <c r="M44" s="67">
        <f t="shared" ref="M44" si="76">SUM(M42:M43)</f>
        <v>0</v>
      </c>
    </row>
    <row r="45" spans="1:13" s="6" customFormat="1" ht="15.75" customHeight="1" x14ac:dyDescent="0.2">
      <c r="A45" s="43" t="s">
        <v>5</v>
      </c>
      <c r="B45" s="42" t="s">
        <v>14</v>
      </c>
      <c r="C45" s="24">
        <f t="shared" si="5"/>
        <v>74809</v>
      </c>
      <c r="D45" s="24">
        <f t="shared" si="3"/>
        <v>64999</v>
      </c>
      <c r="E45" s="25">
        <v>52592</v>
      </c>
      <c r="F45" s="26">
        <v>12407</v>
      </c>
      <c r="G45" s="26">
        <v>9810</v>
      </c>
      <c r="H45" s="24"/>
      <c r="I45" s="24"/>
      <c r="J45" s="24"/>
      <c r="K45" s="24"/>
      <c r="L45" s="24"/>
      <c r="M45" s="24"/>
    </row>
    <row r="46" spans="1:13" s="6" customFormat="1" ht="15.75" customHeight="1" x14ac:dyDescent="0.2">
      <c r="A46" s="43"/>
      <c r="B46" s="43"/>
      <c r="C46" s="24">
        <f>D46+G46+H46+I46+J46+K46+L46+M46</f>
        <v>0</v>
      </c>
      <c r="D46" s="24">
        <f>E46+F46</f>
        <v>0</v>
      </c>
      <c r="E46" s="25"/>
      <c r="F46" s="26"/>
      <c r="G46" s="26"/>
      <c r="H46" s="24"/>
      <c r="I46" s="24"/>
      <c r="J46" s="24"/>
      <c r="K46" s="24"/>
      <c r="L46" s="24"/>
      <c r="M46" s="24"/>
    </row>
    <row r="47" spans="1:13" s="6" customFormat="1" ht="15.75" customHeight="1" x14ac:dyDescent="0.2">
      <c r="A47" s="84"/>
      <c r="B47" s="84"/>
      <c r="C47" s="67">
        <f>SUM(C45:C46)</f>
        <v>74809</v>
      </c>
      <c r="D47" s="67">
        <f t="shared" ref="D47" si="77">SUM(D45:D46)</f>
        <v>64999</v>
      </c>
      <c r="E47" s="67">
        <f t="shared" ref="E47" si="78">SUM(E45:E46)</f>
        <v>52592</v>
      </c>
      <c r="F47" s="67">
        <f t="shared" ref="F47" si="79">SUM(F45:F46)</f>
        <v>12407</v>
      </c>
      <c r="G47" s="67">
        <f t="shared" ref="G47" si="80">SUM(G45:G46)</f>
        <v>9810</v>
      </c>
      <c r="H47" s="67">
        <f t="shared" ref="H47" si="81">SUM(H45:H46)</f>
        <v>0</v>
      </c>
      <c r="I47" s="67">
        <f t="shared" ref="I47" si="82">SUM(I45:I46)</f>
        <v>0</v>
      </c>
      <c r="J47" s="67">
        <f t="shared" ref="J47" si="83">SUM(J45:J46)</f>
        <v>0</v>
      </c>
      <c r="K47" s="67">
        <f t="shared" ref="K47" si="84">SUM(K45:K46)</f>
        <v>0</v>
      </c>
      <c r="L47" s="67">
        <f t="shared" ref="L47" si="85">SUM(L45:L46)</f>
        <v>0</v>
      </c>
      <c r="M47" s="67">
        <f t="shared" ref="M47" si="86">SUM(M45:M46)</f>
        <v>0</v>
      </c>
    </row>
    <row r="48" spans="1:13" s="6" customFormat="1" ht="15.75" customHeight="1" x14ac:dyDescent="0.2">
      <c r="A48" s="43" t="s">
        <v>5</v>
      </c>
      <c r="B48" s="42" t="s">
        <v>15</v>
      </c>
      <c r="C48" s="24">
        <f t="shared" si="5"/>
        <v>103643</v>
      </c>
      <c r="D48" s="24">
        <f t="shared" si="3"/>
        <v>75323</v>
      </c>
      <c r="E48" s="25">
        <v>60946</v>
      </c>
      <c r="F48" s="26">
        <v>14377</v>
      </c>
      <c r="G48" s="26">
        <v>28320</v>
      </c>
      <c r="H48" s="24"/>
      <c r="I48" s="24"/>
      <c r="J48" s="24"/>
      <c r="K48" s="24"/>
      <c r="L48" s="24"/>
      <c r="M48" s="24"/>
    </row>
    <row r="49" spans="1:13" s="6" customFormat="1" ht="15.75" customHeight="1" x14ac:dyDescent="0.2">
      <c r="A49" s="43"/>
      <c r="B49" s="43"/>
      <c r="C49" s="24">
        <f>D49+G49+H49+I49+J49+K49+L49+M49</f>
        <v>0</v>
      </c>
      <c r="D49" s="24">
        <f>E49+F49</f>
        <v>0</v>
      </c>
      <c r="E49" s="25"/>
      <c r="F49" s="26"/>
      <c r="G49" s="26"/>
      <c r="H49" s="24"/>
      <c r="I49" s="24"/>
      <c r="J49" s="24"/>
      <c r="K49" s="24"/>
      <c r="L49" s="24"/>
      <c r="M49" s="24"/>
    </row>
    <row r="50" spans="1:13" s="6" customFormat="1" ht="15.75" customHeight="1" x14ac:dyDescent="0.2">
      <c r="A50" s="84"/>
      <c r="B50" s="84"/>
      <c r="C50" s="67">
        <f>SUM(C48:C49)</f>
        <v>103643</v>
      </c>
      <c r="D50" s="67">
        <f t="shared" ref="D50" si="87">SUM(D48:D49)</f>
        <v>75323</v>
      </c>
      <c r="E50" s="67">
        <f t="shared" ref="E50" si="88">SUM(E48:E49)</f>
        <v>60946</v>
      </c>
      <c r="F50" s="67">
        <f t="shared" ref="F50" si="89">SUM(F48:F49)</f>
        <v>14377</v>
      </c>
      <c r="G50" s="67">
        <f t="shared" ref="G50" si="90">SUM(G48:G49)</f>
        <v>28320</v>
      </c>
      <c r="H50" s="67">
        <f t="shared" ref="H50" si="91">SUM(H48:H49)</f>
        <v>0</v>
      </c>
      <c r="I50" s="67">
        <f t="shared" ref="I50" si="92">SUM(I48:I49)</f>
        <v>0</v>
      </c>
      <c r="J50" s="67">
        <f t="shared" ref="J50" si="93">SUM(J48:J49)</f>
        <v>0</v>
      </c>
      <c r="K50" s="67">
        <f t="shared" ref="K50" si="94">SUM(K48:K49)</f>
        <v>0</v>
      </c>
      <c r="L50" s="67">
        <f t="shared" ref="L50" si="95">SUM(L48:L49)</f>
        <v>0</v>
      </c>
      <c r="M50" s="67">
        <f t="shared" ref="M50" si="96">SUM(M48:M49)</f>
        <v>0</v>
      </c>
    </row>
    <row r="51" spans="1:13" s="6" customFormat="1" ht="15.75" customHeight="1" x14ac:dyDescent="0.2">
      <c r="A51" s="43" t="s">
        <v>5</v>
      </c>
      <c r="B51" s="43" t="s">
        <v>16</v>
      </c>
      <c r="C51" s="24">
        <f t="shared" si="5"/>
        <v>62862</v>
      </c>
      <c r="D51" s="24">
        <f t="shared" si="3"/>
        <v>38152</v>
      </c>
      <c r="E51" s="25">
        <v>30870</v>
      </c>
      <c r="F51" s="26">
        <v>7282</v>
      </c>
      <c r="G51" s="26">
        <v>24710</v>
      </c>
      <c r="H51" s="24"/>
      <c r="I51" s="24"/>
      <c r="J51" s="24"/>
      <c r="K51" s="24"/>
      <c r="L51" s="24"/>
      <c r="M51" s="24"/>
    </row>
    <row r="52" spans="1:13" s="6" customFormat="1" ht="15.75" customHeight="1" x14ac:dyDescent="0.2">
      <c r="A52" s="43"/>
      <c r="B52" s="43"/>
      <c r="C52" s="24">
        <f>D52+G52+H52+I52+J52+K52+L52+M52</f>
        <v>0</v>
      </c>
      <c r="D52" s="24">
        <f>E52+F52</f>
        <v>0</v>
      </c>
      <c r="E52" s="25">
        <v>-420</v>
      </c>
      <c r="F52" s="26">
        <v>420</v>
      </c>
      <c r="G52" s="26"/>
      <c r="H52" s="24"/>
      <c r="I52" s="24"/>
      <c r="J52" s="24"/>
      <c r="K52" s="24"/>
      <c r="L52" s="24"/>
      <c r="M52" s="24"/>
    </row>
    <row r="53" spans="1:13" s="6" customFormat="1" ht="15.75" customHeight="1" x14ac:dyDescent="0.2">
      <c r="A53" s="84"/>
      <c r="B53" s="84"/>
      <c r="C53" s="67">
        <f>SUM(C51:C52)</f>
        <v>62862</v>
      </c>
      <c r="D53" s="67">
        <f t="shared" ref="D53" si="97">SUM(D51:D52)</f>
        <v>38152</v>
      </c>
      <c r="E53" s="67">
        <f t="shared" ref="E53" si="98">SUM(E51:E52)</f>
        <v>30450</v>
      </c>
      <c r="F53" s="67">
        <f t="shared" ref="F53" si="99">SUM(F51:F52)</f>
        <v>7702</v>
      </c>
      <c r="G53" s="67">
        <f t="shared" ref="G53" si="100">SUM(G51:G52)</f>
        <v>24710</v>
      </c>
      <c r="H53" s="67">
        <f t="shared" ref="H53" si="101">SUM(H51:H52)</f>
        <v>0</v>
      </c>
      <c r="I53" s="67">
        <f t="shared" ref="I53" si="102">SUM(I51:I52)</f>
        <v>0</v>
      </c>
      <c r="J53" s="67">
        <f t="shared" ref="J53" si="103">SUM(J51:J52)</f>
        <v>0</v>
      </c>
      <c r="K53" s="67">
        <f t="shared" ref="K53" si="104">SUM(K51:K52)</f>
        <v>0</v>
      </c>
      <c r="L53" s="67">
        <f t="shared" ref="L53" si="105">SUM(L51:L52)</f>
        <v>0</v>
      </c>
      <c r="M53" s="67">
        <f t="shared" ref="M53" si="106">SUM(M51:M52)</f>
        <v>0</v>
      </c>
    </row>
    <row r="54" spans="1:13" s="6" customFormat="1" ht="15.75" customHeight="1" x14ac:dyDescent="0.2">
      <c r="A54" s="42" t="s">
        <v>5</v>
      </c>
      <c r="B54" s="42" t="s">
        <v>17</v>
      </c>
      <c r="C54" s="26">
        <f t="shared" si="5"/>
        <v>53883</v>
      </c>
      <c r="D54" s="26">
        <f t="shared" si="3"/>
        <v>40398</v>
      </c>
      <c r="E54" s="25">
        <v>32687</v>
      </c>
      <c r="F54" s="26">
        <v>7711</v>
      </c>
      <c r="G54" s="26">
        <v>13485</v>
      </c>
      <c r="H54" s="26"/>
      <c r="I54" s="26"/>
      <c r="J54" s="26"/>
      <c r="K54" s="26"/>
      <c r="L54" s="26"/>
      <c r="M54" s="26"/>
    </row>
    <row r="55" spans="1:13" s="6" customFormat="1" ht="15.75" customHeight="1" x14ac:dyDescent="0.2">
      <c r="A55" s="43"/>
      <c r="B55" s="43"/>
      <c r="C55" s="24">
        <f>D55+G55+H55+I55+J55+K55+L55+M55</f>
        <v>0</v>
      </c>
      <c r="D55" s="24">
        <f>E55+F55</f>
        <v>292</v>
      </c>
      <c r="E55" s="25">
        <v>150</v>
      </c>
      <c r="F55" s="26">
        <v>142</v>
      </c>
      <c r="G55" s="26">
        <v>-292</v>
      </c>
      <c r="H55" s="24"/>
      <c r="I55" s="24"/>
      <c r="J55" s="24"/>
      <c r="K55" s="24"/>
      <c r="L55" s="24"/>
      <c r="M55" s="24"/>
    </row>
    <row r="56" spans="1:13" s="6" customFormat="1" ht="15.75" customHeight="1" x14ac:dyDescent="0.2">
      <c r="A56" s="84"/>
      <c r="B56" s="84"/>
      <c r="C56" s="67">
        <f>SUM(C54:C55)</f>
        <v>53883</v>
      </c>
      <c r="D56" s="67">
        <f t="shared" ref="D56" si="107">SUM(D54:D55)</f>
        <v>40690</v>
      </c>
      <c r="E56" s="67">
        <f t="shared" ref="E56" si="108">SUM(E54:E55)</f>
        <v>32837</v>
      </c>
      <c r="F56" s="67">
        <f t="shared" ref="F56" si="109">SUM(F54:F55)</f>
        <v>7853</v>
      </c>
      <c r="G56" s="67">
        <f t="shared" ref="G56" si="110">SUM(G54:G55)</f>
        <v>13193</v>
      </c>
      <c r="H56" s="67">
        <f t="shared" ref="H56" si="111">SUM(H54:H55)</f>
        <v>0</v>
      </c>
      <c r="I56" s="67">
        <f t="shared" ref="I56" si="112">SUM(I54:I55)</f>
        <v>0</v>
      </c>
      <c r="J56" s="67">
        <f t="shared" ref="J56" si="113">SUM(J54:J55)</f>
        <v>0</v>
      </c>
      <c r="K56" s="67">
        <f t="shared" ref="K56" si="114">SUM(K54:K55)</f>
        <v>0</v>
      </c>
      <c r="L56" s="67">
        <f t="shared" ref="L56" si="115">SUM(L54:L55)</f>
        <v>0</v>
      </c>
      <c r="M56" s="67">
        <f t="shared" ref="M56" si="116">SUM(M54:M55)</f>
        <v>0</v>
      </c>
    </row>
    <row r="57" spans="1:13" s="6" customFormat="1" ht="15.75" customHeight="1" x14ac:dyDescent="0.2">
      <c r="A57" s="43" t="s">
        <v>5</v>
      </c>
      <c r="B57" s="43" t="s">
        <v>163</v>
      </c>
      <c r="C57" s="24">
        <f t="shared" si="5"/>
        <v>69900</v>
      </c>
      <c r="D57" s="24">
        <f t="shared" si="3"/>
        <v>0</v>
      </c>
      <c r="E57" s="27"/>
      <c r="F57" s="24"/>
      <c r="G57" s="24">
        <v>69900</v>
      </c>
      <c r="H57" s="24"/>
      <c r="I57" s="24"/>
      <c r="J57" s="24"/>
      <c r="K57" s="24"/>
      <c r="L57" s="24"/>
      <c r="M57" s="24"/>
    </row>
    <row r="58" spans="1:13" s="6" customFormat="1" ht="15.75" customHeight="1" x14ac:dyDescent="0.2">
      <c r="A58" s="43"/>
      <c r="B58" s="43"/>
      <c r="C58" s="24">
        <f>D58+G58+H58+I58+J58+K58+L58+M58</f>
        <v>0</v>
      </c>
      <c r="D58" s="24">
        <f>E58+F58</f>
        <v>0</v>
      </c>
      <c r="E58" s="25"/>
      <c r="F58" s="26"/>
      <c r="G58" s="26"/>
      <c r="H58" s="24"/>
      <c r="I58" s="24"/>
      <c r="J58" s="24"/>
      <c r="K58" s="24"/>
      <c r="L58" s="24"/>
      <c r="M58" s="24"/>
    </row>
    <row r="59" spans="1:13" s="6" customFormat="1" ht="15.75" customHeight="1" x14ac:dyDescent="0.2">
      <c r="A59" s="84"/>
      <c r="B59" s="84"/>
      <c r="C59" s="67">
        <f>SUM(C57:C58)</f>
        <v>69900</v>
      </c>
      <c r="D59" s="67">
        <f t="shared" ref="D59" si="117">SUM(D57:D58)</f>
        <v>0</v>
      </c>
      <c r="E59" s="67">
        <f t="shared" ref="E59" si="118">SUM(E57:E58)</f>
        <v>0</v>
      </c>
      <c r="F59" s="67">
        <f t="shared" ref="F59" si="119">SUM(F57:F58)</f>
        <v>0</v>
      </c>
      <c r="G59" s="67">
        <f t="shared" ref="G59" si="120">SUM(G57:G58)</f>
        <v>69900</v>
      </c>
      <c r="H59" s="67">
        <f t="shared" ref="H59" si="121">SUM(H57:H58)</f>
        <v>0</v>
      </c>
      <c r="I59" s="67">
        <f t="shared" ref="I59" si="122">SUM(I57:I58)</f>
        <v>0</v>
      </c>
      <c r="J59" s="67">
        <f t="shared" ref="J59" si="123">SUM(J57:J58)</f>
        <v>0</v>
      </c>
      <c r="K59" s="67">
        <f t="shared" ref="K59" si="124">SUM(K57:K58)</f>
        <v>0</v>
      </c>
      <c r="L59" s="67">
        <f t="shared" ref="L59" si="125">SUM(L57:L58)</f>
        <v>0</v>
      </c>
      <c r="M59" s="67">
        <f t="shared" ref="M59" si="126">SUM(M57:M58)</f>
        <v>0</v>
      </c>
    </row>
    <row r="60" spans="1:13" s="6" customFormat="1" ht="15.75" customHeight="1" x14ac:dyDescent="0.2">
      <c r="A60" s="43" t="s">
        <v>183</v>
      </c>
      <c r="B60" s="43" t="s">
        <v>204</v>
      </c>
      <c r="C60" s="24">
        <f t="shared" si="5"/>
        <v>79696</v>
      </c>
      <c r="D60" s="24">
        <f t="shared" si="3"/>
        <v>48630</v>
      </c>
      <c r="E60" s="27">
        <v>39464</v>
      </c>
      <c r="F60" s="24">
        <v>9166</v>
      </c>
      <c r="G60" s="24">
        <v>8542</v>
      </c>
      <c r="H60" s="24"/>
      <c r="I60" s="24"/>
      <c r="J60" s="28"/>
      <c r="K60" s="24"/>
      <c r="L60" s="24">
        <v>22524</v>
      </c>
      <c r="M60" s="24"/>
    </row>
    <row r="61" spans="1:13" s="6" customFormat="1" ht="15.75" customHeight="1" x14ac:dyDescent="0.2">
      <c r="A61" s="43"/>
      <c r="B61" s="43"/>
      <c r="C61" s="24">
        <f>D61+G61+H61+I61+J61+K61+L61+M61</f>
        <v>0</v>
      </c>
      <c r="D61" s="24">
        <f>E61+F61</f>
        <v>0</v>
      </c>
      <c r="E61" s="25"/>
      <c r="F61" s="26"/>
      <c r="G61" s="26"/>
      <c r="H61" s="24"/>
      <c r="I61" s="24"/>
      <c r="J61" s="24"/>
      <c r="K61" s="24"/>
      <c r="L61" s="24"/>
      <c r="M61" s="24"/>
    </row>
    <row r="62" spans="1:13" s="6" customFormat="1" ht="15.75" customHeight="1" x14ac:dyDescent="0.2">
      <c r="A62" s="84"/>
      <c r="B62" s="84"/>
      <c r="C62" s="67">
        <f>SUM(C60:C61)</f>
        <v>79696</v>
      </c>
      <c r="D62" s="67">
        <f t="shared" ref="D62" si="127">SUM(D60:D61)</f>
        <v>48630</v>
      </c>
      <c r="E62" s="67">
        <f t="shared" ref="E62" si="128">SUM(E60:E61)</f>
        <v>39464</v>
      </c>
      <c r="F62" s="67">
        <f t="shared" ref="F62" si="129">SUM(F60:F61)</f>
        <v>9166</v>
      </c>
      <c r="G62" s="67">
        <f t="shared" ref="G62" si="130">SUM(G60:G61)</f>
        <v>8542</v>
      </c>
      <c r="H62" s="67">
        <f t="shared" ref="H62" si="131">SUM(H60:H61)</f>
        <v>0</v>
      </c>
      <c r="I62" s="67">
        <f t="shared" ref="I62" si="132">SUM(I60:I61)</f>
        <v>0</v>
      </c>
      <c r="J62" s="67">
        <f t="shared" ref="J62" si="133">SUM(J60:J61)</f>
        <v>0</v>
      </c>
      <c r="K62" s="67">
        <f t="shared" ref="K62" si="134">SUM(K60:K61)</f>
        <v>0</v>
      </c>
      <c r="L62" s="67">
        <f t="shared" ref="L62" si="135">SUM(L60:L61)</f>
        <v>22524</v>
      </c>
      <c r="M62" s="67">
        <f t="shared" ref="M62" si="136">SUM(M60:M61)</f>
        <v>0</v>
      </c>
    </row>
    <row r="63" spans="1:13" s="6" customFormat="1" ht="15.75" customHeight="1" x14ac:dyDescent="0.2">
      <c r="A63" s="85" t="s">
        <v>5</v>
      </c>
      <c r="B63" s="43" t="s">
        <v>240</v>
      </c>
      <c r="C63" s="24">
        <f t="shared" ref="C63" si="137">SUM(D63,G63,H63:M63)</f>
        <v>344702</v>
      </c>
      <c r="D63" s="24">
        <f t="shared" ref="D63" si="138">SUM(E63:F63)</f>
        <v>249308</v>
      </c>
      <c r="E63" s="27">
        <v>190821</v>
      </c>
      <c r="F63" s="24">
        <v>58487</v>
      </c>
      <c r="G63" s="24">
        <v>91394</v>
      </c>
      <c r="H63" s="24"/>
      <c r="I63" s="24"/>
      <c r="J63" s="28">
        <v>3000</v>
      </c>
      <c r="K63" s="24"/>
      <c r="L63" s="24">
        <v>1000</v>
      </c>
      <c r="M63" s="24"/>
    </row>
    <row r="64" spans="1:13" s="6" customFormat="1" ht="15.75" customHeight="1" x14ac:dyDescent="0.2">
      <c r="A64" s="43"/>
      <c r="B64" s="43"/>
      <c r="C64" s="24">
        <f>D64+G64+H64+I64+J64+K64+L64+M64</f>
        <v>0</v>
      </c>
      <c r="D64" s="24">
        <f>E64+F64</f>
        <v>8400</v>
      </c>
      <c r="E64" s="25">
        <v>6068</v>
      </c>
      <c r="F64" s="26">
        <v>2332</v>
      </c>
      <c r="G64" s="26">
        <v>-8461</v>
      </c>
      <c r="H64" s="24"/>
      <c r="I64" s="24"/>
      <c r="J64" s="24">
        <v>1061</v>
      </c>
      <c r="K64" s="24"/>
      <c r="L64" s="24">
        <v>-1000</v>
      </c>
      <c r="M64" s="24"/>
    </row>
    <row r="65" spans="1:13" s="6" customFormat="1" ht="15.75" customHeight="1" x14ac:dyDescent="0.2">
      <c r="A65" s="84"/>
      <c r="B65" s="84"/>
      <c r="C65" s="67">
        <f>SUM(C63:C64)</f>
        <v>344702</v>
      </c>
      <c r="D65" s="67">
        <f t="shared" ref="D65:M65" si="139">SUM(D63:D64)</f>
        <v>257708</v>
      </c>
      <c r="E65" s="67">
        <f t="shared" si="139"/>
        <v>196889</v>
      </c>
      <c r="F65" s="67">
        <f t="shared" si="139"/>
        <v>60819</v>
      </c>
      <c r="G65" s="67">
        <f t="shared" si="139"/>
        <v>82933</v>
      </c>
      <c r="H65" s="67">
        <f t="shared" si="139"/>
        <v>0</v>
      </c>
      <c r="I65" s="67">
        <f t="shared" si="139"/>
        <v>0</v>
      </c>
      <c r="J65" s="67">
        <f t="shared" si="139"/>
        <v>4061</v>
      </c>
      <c r="K65" s="67">
        <f t="shared" si="139"/>
        <v>0</v>
      </c>
      <c r="L65" s="67">
        <f t="shared" si="139"/>
        <v>0</v>
      </c>
      <c r="M65" s="67">
        <f t="shared" si="139"/>
        <v>0</v>
      </c>
    </row>
    <row r="66" spans="1:13" s="6" customFormat="1" ht="15.75" customHeight="1" x14ac:dyDescent="0.2">
      <c r="A66" s="85" t="s">
        <v>5</v>
      </c>
      <c r="B66" s="43" t="s">
        <v>241</v>
      </c>
      <c r="C66" s="24">
        <f t="shared" ref="C66" si="140">SUM(D66,G66,H66:M66)</f>
        <v>8440</v>
      </c>
      <c r="D66" s="24">
        <f t="shared" ref="D66" si="141">SUM(E66:F66)</f>
        <v>6000</v>
      </c>
      <c r="E66" s="27">
        <v>4848</v>
      </c>
      <c r="F66" s="24">
        <v>1152</v>
      </c>
      <c r="G66" s="24">
        <v>1800</v>
      </c>
      <c r="H66" s="24"/>
      <c r="I66" s="24"/>
      <c r="J66" s="28"/>
      <c r="K66" s="24"/>
      <c r="L66" s="24">
        <v>640</v>
      </c>
      <c r="M66" s="24"/>
    </row>
    <row r="67" spans="1:13" s="6" customFormat="1" ht="15.75" customHeight="1" x14ac:dyDescent="0.2">
      <c r="A67" s="43"/>
      <c r="B67" s="43"/>
      <c r="C67" s="24">
        <f>D67+G67+H67+I67+J67+K67+L67+M67</f>
        <v>0</v>
      </c>
      <c r="D67" s="24">
        <f>E67+F67</f>
        <v>-50</v>
      </c>
      <c r="E67" s="25">
        <v>-50</v>
      </c>
      <c r="F67" s="26"/>
      <c r="G67" s="26">
        <v>50</v>
      </c>
      <c r="H67" s="24"/>
      <c r="I67" s="24"/>
      <c r="J67" s="24"/>
      <c r="K67" s="24"/>
      <c r="L67" s="24"/>
      <c r="M67" s="24"/>
    </row>
    <row r="68" spans="1:13" s="6" customFormat="1" ht="15.75" customHeight="1" x14ac:dyDescent="0.2">
      <c r="A68" s="84"/>
      <c r="B68" s="84"/>
      <c r="C68" s="67">
        <f>SUM(C66:C67)</f>
        <v>8440</v>
      </c>
      <c r="D68" s="67">
        <f t="shared" ref="D68:M68" si="142">SUM(D66:D67)</f>
        <v>5950</v>
      </c>
      <c r="E68" s="67">
        <f t="shared" si="142"/>
        <v>4798</v>
      </c>
      <c r="F68" s="67">
        <f t="shared" si="142"/>
        <v>1152</v>
      </c>
      <c r="G68" s="67">
        <f t="shared" si="142"/>
        <v>1850</v>
      </c>
      <c r="H68" s="67">
        <f t="shared" si="142"/>
        <v>0</v>
      </c>
      <c r="I68" s="67">
        <f t="shared" si="142"/>
        <v>0</v>
      </c>
      <c r="J68" s="67">
        <f t="shared" si="142"/>
        <v>0</v>
      </c>
      <c r="K68" s="67">
        <f t="shared" si="142"/>
        <v>0</v>
      </c>
      <c r="L68" s="67">
        <f t="shared" si="142"/>
        <v>640</v>
      </c>
      <c r="M68" s="67">
        <f t="shared" si="142"/>
        <v>0</v>
      </c>
    </row>
    <row r="69" spans="1:13" s="6" customFormat="1" ht="15.75" customHeight="1" x14ac:dyDescent="0.2">
      <c r="A69" s="85" t="s">
        <v>5</v>
      </c>
      <c r="B69" s="43" t="s">
        <v>242</v>
      </c>
      <c r="C69" s="24">
        <f t="shared" ref="C69" si="143">SUM(D69,G69,H69:M69)</f>
        <v>84241</v>
      </c>
      <c r="D69" s="24">
        <f t="shared" ref="D69" si="144">SUM(E69:F69)</f>
        <v>48956</v>
      </c>
      <c r="E69" s="27">
        <v>39365</v>
      </c>
      <c r="F69" s="24">
        <v>9591</v>
      </c>
      <c r="G69" s="24">
        <v>35285</v>
      </c>
      <c r="H69" s="24"/>
      <c r="I69" s="24"/>
      <c r="J69" s="28"/>
      <c r="K69" s="24"/>
      <c r="L69" s="24"/>
      <c r="M69" s="24"/>
    </row>
    <row r="70" spans="1:13" s="6" customFormat="1" ht="15.75" customHeight="1" x14ac:dyDescent="0.2">
      <c r="A70" s="43"/>
      <c r="B70" s="43"/>
      <c r="C70" s="24">
        <f>D70+G70+H70+I70+J70+K70+L70+M70</f>
        <v>0</v>
      </c>
      <c r="D70" s="24">
        <f>E70+F70</f>
        <v>2075</v>
      </c>
      <c r="E70" s="25">
        <v>673</v>
      </c>
      <c r="F70" s="26">
        <v>1402</v>
      </c>
      <c r="G70" s="26">
        <v>-2075</v>
      </c>
      <c r="H70" s="24"/>
      <c r="I70" s="24"/>
      <c r="J70" s="24"/>
      <c r="K70" s="24"/>
      <c r="L70" s="24"/>
      <c r="M70" s="24"/>
    </row>
    <row r="71" spans="1:13" s="6" customFormat="1" ht="15.75" customHeight="1" x14ac:dyDescent="0.2">
      <c r="A71" s="84"/>
      <c r="B71" s="84"/>
      <c r="C71" s="67">
        <f>SUM(C69:C70)</f>
        <v>84241</v>
      </c>
      <c r="D71" s="67">
        <f t="shared" ref="D71:M71" si="145">SUM(D69:D70)</f>
        <v>51031</v>
      </c>
      <c r="E71" s="67">
        <f t="shared" si="145"/>
        <v>40038</v>
      </c>
      <c r="F71" s="67">
        <f t="shared" si="145"/>
        <v>10993</v>
      </c>
      <c r="G71" s="67">
        <f t="shared" si="145"/>
        <v>33210</v>
      </c>
      <c r="H71" s="67">
        <f t="shared" si="145"/>
        <v>0</v>
      </c>
      <c r="I71" s="67">
        <f t="shared" si="145"/>
        <v>0</v>
      </c>
      <c r="J71" s="67">
        <f t="shared" si="145"/>
        <v>0</v>
      </c>
      <c r="K71" s="67">
        <f t="shared" si="145"/>
        <v>0</v>
      </c>
      <c r="L71" s="67">
        <f t="shared" si="145"/>
        <v>0</v>
      </c>
      <c r="M71" s="67">
        <f t="shared" si="145"/>
        <v>0</v>
      </c>
    </row>
    <row r="72" spans="1:13" s="6" customFormat="1" ht="15.75" customHeight="1" x14ac:dyDescent="0.2">
      <c r="A72" s="85" t="s">
        <v>5</v>
      </c>
      <c r="B72" s="43" t="s">
        <v>243</v>
      </c>
      <c r="C72" s="24">
        <f t="shared" ref="C72" si="146">SUM(D72,G72,H72:M72)</f>
        <v>49914</v>
      </c>
      <c r="D72" s="24">
        <f t="shared" ref="D72" si="147">SUM(E72:F72)</f>
        <v>19656</v>
      </c>
      <c r="E72" s="27">
        <v>15221</v>
      </c>
      <c r="F72" s="24">
        <v>4435</v>
      </c>
      <c r="G72" s="24">
        <v>9188</v>
      </c>
      <c r="H72" s="24"/>
      <c r="I72" s="24"/>
      <c r="J72" s="28">
        <v>21070</v>
      </c>
      <c r="K72" s="24"/>
      <c r="L72" s="24"/>
      <c r="M72" s="24"/>
    </row>
    <row r="73" spans="1:13" s="6" customFormat="1" ht="15.75" customHeight="1" x14ac:dyDescent="0.2">
      <c r="A73" s="43"/>
      <c r="B73" s="43"/>
      <c r="C73" s="24">
        <f>D73+G73+H73+I73+J73+K73+L73+M73</f>
        <v>0</v>
      </c>
      <c r="D73" s="24">
        <f>E73+F73</f>
        <v>0</v>
      </c>
      <c r="E73" s="25"/>
      <c r="F73" s="26"/>
      <c r="G73" s="26"/>
      <c r="H73" s="24"/>
      <c r="I73" s="24"/>
      <c r="J73" s="24"/>
      <c r="K73" s="24"/>
      <c r="L73" s="24"/>
      <c r="M73" s="24"/>
    </row>
    <row r="74" spans="1:13" s="6" customFormat="1" ht="15.75" customHeight="1" x14ac:dyDescent="0.2">
      <c r="A74" s="84"/>
      <c r="B74" s="84"/>
      <c r="C74" s="67">
        <f>SUM(C72:C73)</f>
        <v>49914</v>
      </c>
      <c r="D74" s="67">
        <f t="shared" ref="D74:M74" si="148">SUM(D72:D73)</f>
        <v>19656</v>
      </c>
      <c r="E74" s="67">
        <f t="shared" si="148"/>
        <v>15221</v>
      </c>
      <c r="F74" s="67">
        <f t="shared" si="148"/>
        <v>4435</v>
      </c>
      <c r="G74" s="67">
        <f t="shared" si="148"/>
        <v>9188</v>
      </c>
      <c r="H74" s="67">
        <f t="shared" si="148"/>
        <v>0</v>
      </c>
      <c r="I74" s="67">
        <f t="shared" si="148"/>
        <v>0</v>
      </c>
      <c r="J74" s="67">
        <f t="shared" si="148"/>
        <v>21070</v>
      </c>
      <c r="K74" s="67">
        <f t="shared" si="148"/>
        <v>0</v>
      </c>
      <c r="L74" s="67">
        <f t="shared" si="148"/>
        <v>0</v>
      </c>
      <c r="M74" s="67">
        <f t="shared" si="148"/>
        <v>0</v>
      </c>
    </row>
    <row r="75" spans="1:13" s="6" customFormat="1" ht="15.75" customHeight="1" x14ac:dyDescent="0.2">
      <c r="A75" s="85" t="s">
        <v>5</v>
      </c>
      <c r="B75" s="43" t="s">
        <v>244</v>
      </c>
      <c r="C75" s="24">
        <f t="shared" ref="C75" si="149">SUM(D75,G75,H75:M75)</f>
        <v>42254</v>
      </c>
      <c r="D75" s="24">
        <f t="shared" ref="D75" si="150">SUM(E75:F75)</f>
        <v>41879</v>
      </c>
      <c r="E75" s="27">
        <v>32326</v>
      </c>
      <c r="F75" s="24">
        <v>9553</v>
      </c>
      <c r="G75" s="24"/>
      <c r="H75" s="24"/>
      <c r="I75" s="24"/>
      <c r="J75" s="28"/>
      <c r="K75" s="24">
        <v>375</v>
      </c>
      <c r="L75" s="24"/>
      <c r="M75" s="24"/>
    </row>
    <row r="76" spans="1:13" s="6" customFormat="1" ht="15.75" customHeight="1" x14ac:dyDescent="0.2">
      <c r="A76" s="43"/>
      <c r="B76" s="43"/>
      <c r="C76" s="24">
        <f>D76+G76+H76+I76+J76+K76+L76+M76</f>
        <v>0</v>
      </c>
      <c r="D76" s="24">
        <f>E76+F76</f>
        <v>0</v>
      </c>
      <c r="E76" s="25"/>
      <c r="F76" s="26"/>
      <c r="G76" s="26"/>
      <c r="H76" s="24"/>
      <c r="I76" s="24"/>
      <c r="J76" s="24"/>
      <c r="K76" s="24"/>
      <c r="L76" s="24"/>
      <c r="M76" s="24"/>
    </row>
    <row r="77" spans="1:13" s="6" customFormat="1" ht="15.75" customHeight="1" x14ac:dyDescent="0.2">
      <c r="A77" s="84"/>
      <c r="B77" s="84"/>
      <c r="C77" s="67">
        <f>SUM(C75:C76)</f>
        <v>42254</v>
      </c>
      <c r="D77" s="67">
        <f t="shared" ref="D77:M77" si="151">SUM(D75:D76)</f>
        <v>41879</v>
      </c>
      <c r="E77" s="67">
        <f t="shared" si="151"/>
        <v>32326</v>
      </c>
      <c r="F77" s="67">
        <f t="shared" si="151"/>
        <v>9553</v>
      </c>
      <c r="G77" s="67">
        <f t="shared" si="151"/>
        <v>0</v>
      </c>
      <c r="H77" s="67">
        <f t="shared" si="151"/>
        <v>0</v>
      </c>
      <c r="I77" s="67">
        <f t="shared" si="151"/>
        <v>0</v>
      </c>
      <c r="J77" s="67">
        <f t="shared" si="151"/>
        <v>0</v>
      </c>
      <c r="K77" s="67">
        <f t="shared" si="151"/>
        <v>375</v>
      </c>
      <c r="L77" s="67">
        <f t="shared" si="151"/>
        <v>0</v>
      </c>
      <c r="M77" s="67">
        <f t="shared" si="151"/>
        <v>0</v>
      </c>
    </row>
    <row r="78" spans="1:13" s="6" customFormat="1" ht="15.75" customHeight="1" x14ac:dyDescent="0.2">
      <c r="A78" s="85" t="s">
        <v>5</v>
      </c>
      <c r="B78" s="43" t="s">
        <v>245</v>
      </c>
      <c r="C78" s="24">
        <f t="shared" ref="C78" si="152">SUM(D78,G78,H78:M78)</f>
        <v>48597</v>
      </c>
      <c r="D78" s="24">
        <f t="shared" ref="D78" si="153">SUM(E78:F78)</f>
        <v>32873</v>
      </c>
      <c r="E78" s="27">
        <v>24906</v>
      </c>
      <c r="F78" s="24">
        <v>7967</v>
      </c>
      <c r="G78" s="24">
        <v>9224</v>
      </c>
      <c r="H78" s="24"/>
      <c r="I78" s="24"/>
      <c r="J78" s="28">
        <v>6500</v>
      </c>
      <c r="K78" s="24"/>
      <c r="L78" s="24"/>
      <c r="M78" s="24"/>
    </row>
    <row r="79" spans="1:13" s="6" customFormat="1" ht="15.75" customHeight="1" x14ac:dyDescent="0.2">
      <c r="A79" s="43"/>
      <c r="B79" s="43"/>
      <c r="C79" s="24">
        <f>D79+G79+H79+I79+J79+K79+L79+M79</f>
        <v>-4828</v>
      </c>
      <c r="D79" s="24">
        <f>E79+F79</f>
        <v>-3720</v>
      </c>
      <c r="E79" s="25">
        <v>-2270</v>
      </c>
      <c r="F79" s="26">
        <v>-1450</v>
      </c>
      <c r="G79" s="26">
        <v>-1108</v>
      </c>
      <c r="H79" s="24"/>
      <c r="I79" s="24"/>
      <c r="J79" s="24"/>
      <c r="K79" s="24"/>
      <c r="L79" s="24"/>
      <c r="M79" s="24"/>
    </row>
    <row r="80" spans="1:13" s="6" customFormat="1" ht="15.75" customHeight="1" x14ac:dyDescent="0.2">
      <c r="A80" s="84"/>
      <c r="B80" s="84"/>
      <c r="C80" s="67">
        <f>SUM(C78:C79)</f>
        <v>43769</v>
      </c>
      <c r="D80" s="67">
        <f t="shared" ref="D80:M80" si="154">SUM(D78:D79)</f>
        <v>29153</v>
      </c>
      <c r="E80" s="67">
        <f t="shared" si="154"/>
        <v>22636</v>
      </c>
      <c r="F80" s="67">
        <f t="shared" si="154"/>
        <v>6517</v>
      </c>
      <c r="G80" s="67">
        <f t="shared" si="154"/>
        <v>8116</v>
      </c>
      <c r="H80" s="67">
        <f t="shared" si="154"/>
        <v>0</v>
      </c>
      <c r="I80" s="67">
        <f t="shared" si="154"/>
        <v>0</v>
      </c>
      <c r="J80" s="67">
        <f t="shared" si="154"/>
        <v>6500</v>
      </c>
      <c r="K80" s="67">
        <f t="shared" si="154"/>
        <v>0</v>
      </c>
      <c r="L80" s="67">
        <f t="shared" si="154"/>
        <v>0</v>
      </c>
      <c r="M80" s="67">
        <f t="shared" si="154"/>
        <v>0</v>
      </c>
    </row>
    <row r="81" spans="1:13" s="6" customFormat="1" ht="15.75" customHeight="1" x14ac:dyDescent="0.2">
      <c r="A81" s="85" t="s">
        <v>5</v>
      </c>
      <c r="B81" s="43" t="s">
        <v>246</v>
      </c>
      <c r="C81" s="24">
        <f t="shared" ref="C81" si="155">SUM(D81,G81,H81:M81)</f>
        <v>1152216</v>
      </c>
      <c r="D81" s="24">
        <f t="shared" ref="D81" si="156">SUM(E81:F81)</f>
        <v>704542</v>
      </c>
      <c r="E81" s="27">
        <v>550015</v>
      </c>
      <c r="F81" s="24">
        <v>154527</v>
      </c>
      <c r="G81" s="24">
        <v>414419</v>
      </c>
      <c r="H81" s="24"/>
      <c r="I81" s="24"/>
      <c r="J81" s="28">
        <v>10502</v>
      </c>
      <c r="K81" s="24">
        <v>11100</v>
      </c>
      <c r="L81" s="24">
        <v>11653</v>
      </c>
      <c r="M81" s="24"/>
    </row>
    <row r="82" spans="1:13" s="6" customFormat="1" ht="15.75" customHeight="1" x14ac:dyDescent="0.2">
      <c r="A82" s="43"/>
      <c r="B82" s="43"/>
      <c r="C82" s="24">
        <f>D82+G82+H82+I82+J82+K82+L82+M82</f>
        <v>-5204</v>
      </c>
      <c r="D82" s="24">
        <f>E82+F82</f>
        <v>-5204</v>
      </c>
      <c r="E82" s="25">
        <v>-4200</v>
      </c>
      <c r="F82" s="26">
        <v>-1004</v>
      </c>
      <c r="G82" s="26"/>
      <c r="H82" s="24"/>
      <c r="I82" s="24"/>
      <c r="J82" s="24"/>
      <c r="K82" s="24"/>
      <c r="L82" s="24"/>
      <c r="M82" s="24"/>
    </row>
    <row r="83" spans="1:13" s="6" customFormat="1" ht="15.75" customHeight="1" x14ac:dyDescent="0.2">
      <c r="A83" s="84"/>
      <c r="B83" s="84"/>
      <c r="C83" s="67">
        <f>SUM(C81:C82)</f>
        <v>1147012</v>
      </c>
      <c r="D83" s="67">
        <f t="shared" ref="D83:M83" si="157">SUM(D81:D82)</f>
        <v>699338</v>
      </c>
      <c r="E83" s="67">
        <f t="shared" si="157"/>
        <v>545815</v>
      </c>
      <c r="F83" s="67">
        <f t="shared" si="157"/>
        <v>153523</v>
      </c>
      <c r="G83" s="67">
        <f t="shared" si="157"/>
        <v>414419</v>
      </c>
      <c r="H83" s="67">
        <f t="shared" si="157"/>
        <v>0</v>
      </c>
      <c r="I83" s="67">
        <f t="shared" si="157"/>
        <v>0</v>
      </c>
      <c r="J83" s="67">
        <f t="shared" si="157"/>
        <v>10502</v>
      </c>
      <c r="K83" s="67">
        <f t="shared" si="157"/>
        <v>11100</v>
      </c>
      <c r="L83" s="67">
        <f t="shared" si="157"/>
        <v>11653</v>
      </c>
      <c r="M83" s="67">
        <f t="shared" si="157"/>
        <v>0</v>
      </c>
    </row>
    <row r="84" spans="1:13" s="6" customFormat="1" ht="30.75" customHeight="1" x14ac:dyDescent="0.2">
      <c r="A84" s="85" t="s">
        <v>5</v>
      </c>
      <c r="B84" s="43" t="s">
        <v>247</v>
      </c>
      <c r="C84" s="24">
        <f t="shared" ref="C84" si="158">SUM(D84,G84,H84:M84)</f>
        <v>6900</v>
      </c>
      <c r="D84" s="24">
        <f t="shared" ref="D84" si="159">SUM(E84:F84)</f>
        <v>6000</v>
      </c>
      <c r="E84" s="27">
        <v>4517</v>
      </c>
      <c r="F84" s="24">
        <v>1483</v>
      </c>
      <c r="G84" s="24">
        <v>900</v>
      </c>
      <c r="H84" s="24"/>
      <c r="I84" s="24"/>
      <c r="J84" s="28"/>
      <c r="K84" s="24"/>
      <c r="L84" s="24"/>
      <c r="M84" s="24"/>
    </row>
    <row r="85" spans="1:13" s="6" customFormat="1" ht="15.75" customHeight="1" x14ac:dyDescent="0.2">
      <c r="A85" s="43"/>
      <c r="B85" s="43"/>
      <c r="C85" s="24">
        <f>D85+G85+H85+I85+J85+K85+L85+M85</f>
        <v>0</v>
      </c>
      <c r="D85" s="24">
        <f>E85+F85</f>
        <v>0</v>
      </c>
      <c r="E85" s="25"/>
      <c r="F85" s="26"/>
      <c r="G85" s="26"/>
      <c r="H85" s="24"/>
      <c r="I85" s="24"/>
      <c r="J85" s="24"/>
      <c r="K85" s="24"/>
      <c r="L85" s="24"/>
      <c r="M85" s="24"/>
    </row>
    <row r="86" spans="1:13" s="6" customFormat="1" ht="15.75" customHeight="1" x14ac:dyDescent="0.2">
      <c r="A86" s="84"/>
      <c r="B86" s="84"/>
      <c r="C86" s="67">
        <f>SUM(C84:C85)</f>
        <v>6900</v>
      </c>
      <c r="D86" s="67">
        <f t="shared" ref="D86:M86" si="160">SUM(D84:D85)</f>
        <v>6000</v>
      </c>
      <c r="E86" s="67">
        <f t="shared" si="160"/>
        <v>4517</v>
      </c>
      <c r="F86" s="67">
        <f t="shared" si="160"/>
        <v>1483</v>
      </c>
      <c r="G86" s="67">
        <f t="shared" si="160"/>
        <v>900</v>
      </c>
      <c r="H86" s="67">
        <f t="shared" si="160"/>
        <v>0</v>
      </c>
      <c r="I86" s="67">
        <f t="shared" si="160"/>
        <v>0</v>
      </c>
      <c r="J86" s="67">
        <f t="shared" si="160"/>
        <v>0</v>
      </c>
      <c r="K86" s="67">
        <f t="shared" si="160"/>
        <v>0</v>
      </c>
      <c r="L86" s="67">
        <f t="shared" si="160"/>
        <v>0</v>
      </c>
      <c r="M86" s="67">
        <f t="shared" si="160"/>
        <v>0</v>
      </c>
    </row>
    <row r="87" spans="1:13" s="6" customFormat="1" ht="54" customHeight="1" x14ac:dyDescent="0.2">
      <c r="A87" s="85" t="s">
        <v>5</v>
      </c>
      <c r="B87" s="43" t="s">
        <v>248</v>
      </c>
      <c r="C87" s="24">
        <f t="shared" ref="C87" si="161">SUM(D87,G87,H87:M87)</f>
        <v>29486</v>
      </c>
      <c r="D87" s="24">
        <f t="shared" ref="D87" si="162">SUM(E87:F87)</f>
        <v>2717</v>
      </c>
      <c r="E87" s="27">
        <v>2198</v>
      </c>
      <c r="F87" s="24">
        <v>519</v>
      </c>
      <c r="G87" s="24">
        <v>26769</v>
      </c>
      <c r="H87" s="24"/>
      <c r="I87" s="24"/>
      <c r="J87" s="28"/>
      <c r="K87" s="24"/>
      <c r="L87" s="24"/>
      <c r="M87" s="24"/>
    </row>
    <row r="88" spans="1:13" s="6" customFormat="1" ht="15.75" customHeight="1" x14ac:dyDescent="0.2">
      <c r="A88" s="43"/>
      <c r="B88" s="43"/>
      <c r="C88" s="24">
        <f>D88+G88+H88+I88+J88+K88+L88+M88</f>
        <v>0</v>
      </c>
      <c r="D88" s="24">
        <f>E88+F88</f>
        <v>0</v>
      </c>
      <c r="E88" s="25"/>
      <c r="F88" s="26"/>
      <c r="G88" s="26"/>
      <c r="H88" s="24"/>
      <c r="I88" s="24"/>
      <c r="J88" s="24"/>
      <c r="K88" s="24"/>
      <c r="L88" s="24"/>
      <c r="M88" s="24"/>
    </row>
    <row r="89" spans="1:13" s="6" customFormat="1" ht="15.75" customHeight="1" x14ac:dyDescent="0.2">
      <c r="A89" s="84"/>
      <c r="B89" s="84"/>
      <c r="C89" s="67">
        <f>SUM(C87:C88)</f>
        <v>29486</v>
      </c>
      <c r="D89" s="67">
        <f t="shared" ref="D89:M89" si="163">SUM(D87:D88)</f>
        <v>2717</v>
      </c>
      <c r="E89" s="67">
        <f t="shared" si="163"/>
        <v>2198</v>
      </c>
      <c r="F89" s="67">
        <f t="shared" si="163"/>
        <v>519</v>
      </c>
      <c r="G89" s="67">
        <f t="shared" si="163"/>
        <v>26769</v>
      </c>
      <c r="H89" s="67">
        <f t="shared" si="163"/>
        <v>0</v>
      </c>
      <c r="I89" s="67">
        <f t="shared" si="163"/>
        <v>0</v>
      </c>
      <c r="J89" s="67">
        <f t="shared" si="163"/>
        <v>0</v>
      </c>
      <c r="K89" s="67">
        <f t="shared" si="163"/>
        <v>0</v>
      </c>
      <c r="L89" s="67">
        <f t="shared" si="163"/>
        <v>0</v>
      </c>
      <c r="M89" s="67">
        <f t="shared" si="163"/>
        <v>0</v>
      </c>
    </row>
    <row r="90" spans="1:13" s="6" customFormat="1" ht="20.25" customHeight="1" x14ac:dyDescent="0.2">
      <c r="A90" s="85" t="s">
        <v>5</v>
      </c>
      <c r="B90" s="43" t="s">
        <v>249</v>
      </c>
      <c r="C90" s="24">
        <f t="shared" ref="C90" si="164">SUM(D90,G90,H90:M90)</f>
        <v>23549</v>
      </c>
      <c r="D90" s="24">
        <f t="shared" ref="D90" si="165">SUM(E90:F90)</f>
        <v>14103</v>
      </c>
      <c r="E90" s="27">
        <v>11411</v>
      </c>
      <c r="F90" s="24">
        <v>2692</v>
      </c>
      <c r="G90" s="24">
        <v>9446</v>
      </c>
      <c r="H90" s="24"/>
      <c r="I90" s="24"/>
      <c r="J90" s="28"/>
      <c r="K90" s="24"/>
      <c r="L90" s="24"/>
      <c r="M90" s="24"/>
    </row>
    <row r="91" spans="1:13" s="6" customFormat="1" ht="15.75" customHeight="1" x14ac:dyDescent="0.2">
      <c r="A91" s="43"/>
      <c r="B91" s="43"/>
      <c r="C91" s="24">
        <f>D91+G91+H91+I91+J91+K91+L91+M91</f>
        <v>620</v>
      </c>
      <c r="D91" s="24">
        <f>E91+F91</f>
        <v>620</v>
      </c>
      <c r="E91" s="25">
        <v>500</v>
      </c>
      <c r="F91" s="26">
        <v>120</v>
      </c>
      <c r="G91" s="26"/>
      <c r="H91" s="24"/>
      <c r="I91" s="24"/>
      <c r="J91" s="24"/>
      <c r="K91" s="24"/>
      <c r="L91" s="24"/>
      <c r="M91" s="24"/>
    </row>
    <row r="92" spans="1:13" s="6" customFormat="1" ht="15.75" customHeight="1" x14ac:dyDescent="0.2">
      <c r="A92" s="84"/>
      <c r="B92" s="84"/>
      <c r="C92" s="67">
        <f>SUM(C90:C91)</f>
        <v>24169</v>
      </c>
      <c r="D92" s="67">
        <f t="shared" ref="D92:M92" si="166">SUM(D90:D91)</f>
        <v>14723</v>
      </c>
      <c r="E92" s="67">
        <f t="shared" si="166"/>
        <v>11911</v>
      </c>
      <c r="F92" s="67">
        <f t="shared" si="166"/>
        <v>2812</v>
      </c>
      <c r="G92" s="67">
        <f t="shared" si="166"/>
        <v>9446</v>
      </c>
      <c r="H92" s="67">
        <f t="shared" si="166"/>
        <v>0</v>
      </c>
      <c r="I92" s="67">
        <f t="shared" si="166"/>
        <v>0</v>
      </c>
      <c r="J92" s="67">
        <f t="shared" si="166"/>
        <v>0</v>
      </c>
      <c r="K92" s="67">
        <f t="shared" si="166"/>
        <v>0</v>
      </c>
      <c r="L92" s="67">
        <f t="shared" si="166"/>
        <v>0</v>
      </c>
      <c r="M92" s="67">
        <f t="shared" si="166"/>
        <v>0</v>
      </c>
    </row>
    <row r="93" spans="1:13" s="6" customFormat="1" ht="20.25" customHeight="1" x14ac:dyDescent="0.2">
      <c r="A93" s="85" t="s">
        <v>5</v>
      </c>
      <c r="B93" s="43" t="s">
        <v>250</v>
      </c>
      <c r="C93" s="24">
        <f t="shared" ref="C93" si="167">SUM(D93,G93,H93:M93)</f>
        <v>26037</v>
      </c>
      <c r="D93" s="24">
        <f t="shared" ref="D93" si="168">SUM(E93:F93)</f>
        <v>24523</v>
      </c>
      <c r="E93" s="27">
        <v>19762</v>
      </c>
      <c r="F93" s="24">
        <v>4761</v>
      </c>
      <c r="G93" s="24">
        <v>1514</v>
      </c>
      <c r="H93" s="24"/>
      <c r="I93" s="24"/>
      <c r="J93" s="28"/>
      <c r="K93" s="24"/>
      <c r="L93" s="24"/>
      <c r="M93" s="24"/>
    </row>
    <row r="94" spans="1:13" s="6" customFormat="1" ht="15.75" customHeight="1" x14ac:dyDescent="0.2">
      <c r="A94" s="43"/>
      <c r="B94" s="43"/>
      <c r="C94" s="24">
        <f>D94+G94+H94+I94+J94+K94+L94+M94</f>
        <v>1484</v>
      </c>
      <c r="D94" s="24">
        <f>E94+F94</f>
        <v>1484</v>
      </c>
      <c r="E94" s="25">
        <v>1200</v>
      </c>
      <c r="F94" s="26">
        <v>284</v>
      </c>
      <c r="G94" s="26"/>
      <c r="H94" s="24"/>
      <c r="I94" s="24"/>
      <c r="J94" s="24"/>
      <c r="K94" s="24"/>
      <c r="L94" s="24"/>
      <c r="M94" s="24"/>
    </row>
    <row r="95" spans="1:13" s="6" customFormat="1" ht="15.75" customHeight="1" x14ac:dyDescent="0.2">
      <c r="A95" s="84"/>
      <c r="B95" s="84"/>
      <c r="C95" s="67">
        <f>SUM(C93:C94)</f>
        <v>27521</v>
      </c>
      <c r="D95" s="67">
        <f t="shared" ref="D95:M95" si="169">SUM(D93:D94)</f>
        <v>26007</v>
      </c>
      <c r="E95" s="67">
        <f t="shared" si="169"/>
        <v>20962</v>
      </c>
      <c r="F95" s="67">
        <f t="shared" si="169"/>
        <v>5045</v>
      </c>
      <c r="G95" s="67">
        <f t="shared" si="169"/>
        <v>1514</v>
      </c>
      <c r="H95" s="67">
        <f t="shared" si="169"/>
        <v>0</v>
      </c>
      <c r="I95" s="67">
        <f t="shared" si="169"/>
        <v>0</v>
      </c>
      <c r="J95" s="67">
        <f t="shared" si="169"/>
        <v>0</v>
      </c>
      <c r="K95" s="67">
        <f t="shared" si="169"/>
        <v>0</v>
      </c>
      <c r="L95" s="67">
        <f t="shared" si="169"/>
        <v>0</v>
      </c>
      <c r="M95" s="67">
        <f t="shared" si="169"/>
        <v>0</v>
      </c>
    </row>
    <row r="96" spans="1:13" s="6" customFormat="1" ht="20.25" customHeight="1" x14ac:dyDescent="0.2">
      <c r="A96" s="85" t="s">
        <v>5</v>
      </c>
      <c r="B96" s="43" t="s">
        <v>251</v>
      </c>
      <c r="C96" s="24">
        <f t="shared" ref="C96" si="170">SUM(D96,G96,H96:M96)</f>
        <v>49577</v>
      </c>
      <c r="D96" s="24">
        <f t="shared" ref="D96" si="171">SUM(E96:F96)</f>
        <v>45555</v>
      </c>
      <c r="E96" s="27">
        <v>36711</v>
      </c>
      <c r="F96" s="24">
        <v>8844</v>
      </c>
      <c r="G96" s="24">
        <v>4022</v>
      </c>
      <c r="H96" s="24"/>
      <c r="I96" s="24"/>
      <c r="J96" s="28"/>
      <c r="K96" s="24"/>
      <c r="L96" s="24"/>
      <c r="M96" s="24"/>
    </row>
    <row r="97" spans="1:13" s="6" customFormat="1" ht="15.75" customHeight="1" x14ac:dyDescent="0.2">
      <c r="A97" s="43"/>
      <c r="B97" s="43"/>
      <c r="C97" s="24">
        <f>D97+G97+H97+I97+J97+K97+L97+M97</f>
        <v>0</v>
      </c>
      <c r="D97" s="24">
        <f>E97+F97</f>
        <v>0</v>
      </c>
      <c r="E97" s="25"/>
      <c r="F97" s="26"/>
      <c r="G97" s="26"/>
      <c r="H97" s="24"/>
      <c r="I97" s="24"/>
      <c r="J97" s="24"/>
      <c r="K97" s="24"/>
      <c r="L97" s="24"/>
      <c r="M97" s="24"/>
    </row>
    <row r="98" spans="1:13" s="6" customFormat="1" ht="15.75" customHeight="1" x14ac:dyDescent="0.2">
      <c r="A98" s="84"/>
      <c r="B98" s="84"/>
      <c r="C98" s="67">
        <f>SUM(C96:C97)</f>
        <v>49577</v>
      </c>
      <c r="D98" s="67">
        <f t="shared" ref="D98:M98" si="172">SUM(D96:D97)</f>
        <v>45555</v>
      </c>
      <c r="E98" s="67">
        <f t="shared" si="172"/>
        <v>36711</v>
      </c>
      <c r="F98" s="67">
        <f t="shared" si="172"/>
        <v>8844</v>
      </c>
      <c r="G98" s="67">
        <f t="shared" si="172"/>
        <v>4022</v>
      </c>
      <c r="H98" s="67">
        <f t="shared" si="172"/>
        <v>0</v>
      </c>
      <c r="I98" s="67">
        <f t="shared" si="172"/>
        <v>0</v>
      </c>
      <c r="J98" s="67">
        <f t="shared" si="172"/>
        <v>0</v>
      </c>
      <c r="K98" s="67">
        <f t="shared" si="172"/>
        <v>0</v>
      </c>
      <c r="L98" s="67">
        <f t="shared" si="172"/>
        <v>0</v>
      </c>
      <c r="M98" s="67">
        <f t="shared" si="172"/>
        <v>0</v>
      </c>
    </row>
    <row r="99" spans="1:13" s="6" customFormat="1" ht="20.25" customHeight="1" x14ac:dyDescent="0.2">
      <c r="A99" s="85" t="s">
        <v>5</v>
      </c>
      <c r="B99" s="43" t="s">
        <v>252</v>
      </c>
      <c r="C99" s="24">
        <f t="shared" ref="C99" si="173">SUM(D99,G99,H99:M99)</f>
        <v>91169</v>
      </c>
      <c r="D99" s="24">
        <f t="shared" ref="D99" si="174">SUM(E99:F99)</f>
        <v>53050</v>
      </c>
      <c r="E99" s="27">
        <v>42924</v>
      </c>
      <c r="F99" s="24">
        <v>10126</v>
      </c>
      <c r="G99" s="24">
        <v>36919</v>
      </c>
      <c r="H99" s="24"/>
      <c r="I99" s="24"/>
      <c r="J99" s="28">
        <v>1200</v>
      </c>
      <c r="K99" s="24"/>
      <c r="L99" s="24"/>
      <c r="M99" s="24"/>
    </row>
    <row r="100" spans="1:13" s="6" customFormat="1" ht="15.75" customHeight="1" x14ac:dyDescent="0.2">
      <c r="A100" s="43"/>
      <c r="B100" s="43"/>
      <c r="C100" s="24">
        <f>D100+G100+H100+I100+J100+K100+L100+M100</f>
        <v>3100</v>
      </c>
      <c r="D100" s="24">
        <f>E100+F100</f>
        <v>3100</v>
      </c>
      <c r="E100" s="25">
        <v>2500</v>
      </c>
      <c r="F100" s="26">
        <v>600</v>
      </c>
      <c r="G100" s="26"/>
      <c r="H100" s="24"/>
      <c r="I100" s="24"/>
      <c r="J100" s="24"/>
      <c r="K100" s="24"/>
      <c r="L100" s="24"/>
      <c r="M100" s="24"/>
    </row>
    <row r="101" spans="1:13" s="6" customFormat="1" ht="15.75" customHeight="1" x14ac:dyDescent="0.2">
      <c r="A101" s="84"/>
      <c r="B101" s="84"/>
      <c r="C101" s="67">
        <f>SUM(C99:C100)</f>
        <v>94269</v>
      </c>
      <c r="D101" s="67">
        <f t="shared" ref="D101:M101" si="175">SUM(D99:D100)</f>
        <v>56150</v>
      </c>
      <c r="E101" s="67">
        <f t="shared" si="175"/>
        <v>45424</v>
      </c>
      <c r="F101" s="67">
        <f t="shared" si="175"/>
        <v>10726</v>
      </c>
      <c r="G101" s="67">
        <f t="shared" si="175"/>
        <v>36919</v>
      </c>
      <c r="H101" s="67">
        <f t="shared" si="175"/>
        <v>0</v>
      </c>
      <c r="I101" s="67">
        <f t="shared" si="175"/>
        <v>0</v>
      </c>
      <c r="J101" s="67">
        <f t="shared" si="175"/>
        <v>1200</v>
      </c>
      <c r="K101" s="67">
        <f t="shared" si="175"/>
        <v>0</v>
      </c>
      <c r="L101" s="67">
        <f t="shared" si="175"/>
        <v>0</v>
      </c>
      <c r="M101" s="67">
        <f t="shared" si="175"/>
        <v>0</v>
      </c>
    </row>
    <row r="102" spans="1:13" s="6" customFormat="1" ht="20.25" customHeight="1" x14ac:dyDescent="0.2">
      <c r="A102" s="85" t="s">
        <v>5</v>
      </c>
      <c r="B102" s="43" t="s">
        <v>253</v>
      </c>
      <c r="C102" s="24">
        <f t="shared" ref="C102" si="176">SUM(D102,G102,H102:M102)</f>
        <v>135000</v>
      </c>
      <c r="D102" s="24">
        <f t="shared" ref="D102" si="177">SUM(E102:F102)</f>
        <v>0</v>
      </c>
      <c r="E102" s="27"/>
      <c r="F102" s="24"/>
      <c r="G102" s="24"/>
      <c r="H102" s="24"/>
      <c r="I102" s="24"/>
      <c r="J102" s="28"/>
      <c r="K102" s="24"/>
      <c r="L102" s="24">
        <v>135000</v>
      </c>
      <c r="M102" s="24"/>
    </row>
    <row r="103" spans="1:13" s="6" customFormat="1" ht="15.75" customHeight="1" x14ac:dyDescent="0.2">
      <c r="A103" s="43"/>
      <c r="B103" s="43"/>
      <c r="C103" s="24">
        <f>D103+G103+H103+I103+J103+K103+L103+M103</f>
        <v>0</v>
      </c>
      <c r="D103" s="24">
        <f>E103+F103</f>
        <v>0</v>
      </c>
      <c r="E103" s="25"/>
      <c r="F103" s="26"/>
      <c r="G103" s="26"/>
      <c r="H103" s="24"/>
      <c r="I103" s="24"/>
      <c r="J103" s="24"/>
      <c r="K103" s="24"/>
      <c r="L103" s="24"/>
      <c r="M103" s="24"/>
    </row>
    <row r="104" spans="1:13" s="6" customFormat="1" ht="15.75" customHeight="1" x14ac:dyDescent="0.2">
      <c r="A104" s="84"/>
      <c r="B104" s="84"/>
      <c r="C104" s="67">
        <f>SUM(C102:C103)</f>
        <v>135000</v>
      </c>
      <c r="D104" s="67">
        <f t="shared" ref="D104:M104" si="178">SUM(D102:D103)</f>
        <v>0</v>
      </c>
      <c r="E104" s="67">
        <f t="shared" si="178"/>
        <v>0</v>
      </c>
      <c r="F104" s="67">
        <f t="shared" si="178"/>
        <v>0</v>
      </c>
      <c r="G104" s="67">
        <f t="shared" si="178"/>
        <v>0</v>
      </c>
      <c r="H104" s="67">
        <f t="shared" si="178"/>
        <v>0</v>
      </c>
      <c r="I104" s="67">
        <f t="shared" si="178"/>
        <v>0</v>
      </c>
      <c r="J104" s="67">
        <f t="shared" si="178"/>
        <v>0</v>
      </c>
      <c r="K104" s="67">
        <f t="shared" si="178"/>
        <v>0</v>
      </c>
      <c r="L104" s="67">
        <f t="shared" si="178"/>
        <v>135000</v>
      </c>
      <c r="M104" s="67">
        <f t="shared" si="178"/>
        <v>0</v>
      </c>
    </row>
    <row r="105" spans="1:13" s="6" customFormat="1" ht="20.25" customHeight="1" x14ac:dyDescent="0.2">
      <c r="A105" s="85" t="s">
        <v>5</v>
      </c>
      <c r="B105" s="43" t="s">
        <v>254</v>
      </c>
      <c r="C105" s="24">
        <f t="shared" ref="C105" si="179">SUM(D105,G105,H105:M105)</f>
        <v>20746</v>
      </c>
      <c r="D105" s="24">
        <f t="shared" ref="D105" si="180">SUM(E105:F105)</f>
        <v>0</v>
      </c>
      <c r="E105" s="27"/>
      <c r="F105" s="24"/>
      <c r="G105" s="24">
        <v>20746</v>
      </c>
      <c r="H105" s="24"/>
      <c r="I105" s="24"/>
      <c r="J105" s="28"/>
      <c r="K105" s="24"/>
      <c r="L105" s="24"/>
      <c r="M105" s="24"/>
    </row>
    <row r="106" spans="1:13" s="6" customFormat="1" ht="15.75" customHeight="1" x14ac:dyDescent="0.2">
      <c r="A106" s="43"/>
      <c r="B106" s="43"/>
      <c r="C106" s="24">
        <f>D106+G106+H106+I106+J106+K106+L106+M106</f>
        <v>0</v>
      </c>
      <c r="D106" s="24">
        <f>E106+F106</f>
        <v>0</v>
      </c>
      <c r="E106" s="25"/>
      <c r="F106" s="26"/>
      <c r="G106" s="26"/>
      <c r="H106" s="24"/>
      <c r="I106" s="24"/>
      <c r="J106" s="24"/>
      <c r="K106" s="24"/>
      <c r="L106" s="24"/>
      <c r="M106" s="24"/>
    </row>
    <row r="107" spans="1:13" s="6" customFormat="1" ht="15.75" customHeight="1" x14ac:dyDescent="0.2">
      <c r="A107" s="84"/>
      <c r="B107" s="84"/>
      <c r="C107" s="67">
        <f>SUM(C105:C106)</f>
        <v>20746</v>
      </c>
      <c r="D107" s="67">
        <f t="shared" ref="D107:M107" si="181">SUM(D105:D106)</f>
        <v>0</v>
      </c>
      <c r="E107" s="67">
        <f t="shared" si="181"/>
        <v>0</v>
      </c>
      <c r="F107" s="67">
        <f t="shared" si="181"/>
        <v>0</v>
      </c>
      <c r="G107" s="67">
        <f t="shared" si="181"/>
        <v>20746</v>
      </c>
      <c r="H107" s="67">
        <f t="shared" si="181"/>
        <v>0</v>
      </c>
      <c r="I107" s="67">
        <f t="shared" si="181"/>
        <v>0</v>
      </c>
      <c r="J107" s="67">
        <f t="shared" si="181"/>
        <v>0</v>
      </c>
      <c r="K107" s="67">
        <f t="shared" si="181"/>
        <v>0</v>
      </c>
      <c r="L107" s="67">
        <f t="shared" si="181"/>
        <v>0</v>
      </c>
      <c r="M107" s="67">
        <f t="shared" si="181"/>
        <v>0</v>
      </c>
    </row>
    <row r="108" spans="1:13" s="6" customFormat="1" ht="15.75" customHeight="1" x14ac:dyDescent="0.2">
      <c r="A108" s="86" t="s">
        <v>87</v>
      </c>
      <c r="B108" s="87" t="s">
        <v>88</v>
      </c>
      <c r="C108" s="29">
        <f>SUM(D108,G108,H108:M108)</f>
        <v>71910</v>
      </c>
      <c r="D108" s="24">
        <f t="shared" si="3"/>
        <v>0</v>
      </c>
      <c r="E108" s="27"/>
      <c r="F108" s="24"/>
      <c r="G108" s="24">
        <v>66860</v>
      </c>
      <c r="H108" s="26"/>
      <c r="I108" s="26">
        <v>5050</v>
      </c>
      <c r="J108" s="24"/>
      <c r="K108" s="24"/>
      <c r="L108" s="24"/>
      <c r="M108" s="24"/>
    </row>
    <row r="109" spans="1:13" s="6" customFormat="1" ht="15.75" customHeight="1" x14ac:dyDescent="0.2">
      <c r="A109" s="43"/>
      <c r="B109" s="43"/>
      <c r="C109" s="24">
        <f>D109+G109+H109+I109+J109+K109+L109+M109</f>
        <v>0</v>
      </c>
      <c r="D109" s="24">
        <f>E109+F109</f>
        <v>0</v>
      </c>
      <c r="E109" s="25"/>
      <c r="F109" s="26"/>
      <c r="G109" s="26"/>
      <c r="H109" s="24"/>
      <c r="I109" s="24"/>
      <c r="J109" s="24"/>
      <c r="K109" s="24"/>
      <c r="L109" s="24"/>
      <c r="M109" s="24"/>
    </row>
    <row r="110" spans="1:13" s="6" customFormat="1" ht="15.75" customHeight="1" x14ac:dyDescent="0.2">
      <c r="A110" s="84"/>
      <c r="B110" s="84"/>
      <c r="C110" s="67">
        <f>SUM(C108:C109)</f>
        <v>71910</v>
      </c>
      <c r="D110" s="67">
        <f t="shared" ref="D110" si="182">SUM(D108:D109)</f>
        <v>0</v>
      </c>
      <c r="E110" s="67">
        <f t="shared" ref="E110" si="183">SUM(E108:E109)</f>
        <v>0</v>
      </c>
      <c r="F110" s="67">
        <f t="shared" ref="F110" si="184">SUM(F108:F109)</f>
        <v>0</v>
      </c>
      <c r="G110" s="67">
        <f t="shared" ref="G110" si="185">SUM(G108:G109)</f>
        <v>66860</v>
      </c>
      <c r="H110" s="67">
        <f t="shared" ref="H110" si="186">SUM(H108:H109)</f>
        <v>0</v>
      </c>
      <c r="I110" s="67">
        <f t="shared" ref="I110" si="187">SUM(I108:I109)</f>
        <v>5050</v>
      </c>
      <c r="J110" s="67">
        <f t="shared" ref="J110" si="188">SUM(J108:J109)</f>
        <v>0</v>
      </c>
      <c r="K110" s="67">
        <f t="shared" ref="K110" si="189">SUM(K108:K109)</f>
        <v>0</v>
      </c>
      <c r="L110" s="67">
        <f t="shared" ref="L110" si="190">SUM(L108:L109)</f>
        <v>0</v>
      </c>
      <c r="M110" s="67">
        <f t="shared" ref="M110" si="191">SUM(M108:M109)</f>
        <v>0</v>
      </c>
    </row>
    <row r="111" spans="1:13" s="6" customFormat="1" ht="15.75" customHeight="1" x14ac:dyDescent="0.2">
      <c r="A111" s="86" t="s">
        <v>87</v>
      </c>
      <c r="B111" s="87" t="s">
        <v>255</v>
      </c>
      <c r="C111" s="29">
        <f>SUM(D111,G111,H111:M111)</f>
        <v>5000</v>
      </c>
      <c r="D111" s="24">
        <f t="shared" ref="D111" si="192">SUM(E111:F111)</f>
        <v>0</v>
      </c>
      <c r="E111" s="27"/>
      <c r="F111" s="24"/>
      <c r="G111" s="24">
        <v>5000</v>
      </c>
      <c r="H111" s="26"/>
      <c r="I111" s="26"/>
      <c r="J111" s="24"/>
      <c r="K111" s="24"/>
      <c r="L111" s="24"/>
      <c r="M111" s="24"/>
    </row>
    <row r="112" spans="1:13" s="6" customFormat="1" ht="15.75" customHeight="1" x14ac:dyDescent="0.2">
      <c r="A112" s="43"/>
      <c r="B112" s="43"/>
      <c r="C112" s="24">
        <f>D112+G112+H112+I112+J112+K112+L112+M112</f>
        <v>0</v>
      </c>
      <c r="D112" s="24">
        <f>E112+F112</f>
        <v>0</v>
      </c>
      <c r="E112" s="25"/>
      <c r="F112" s="26"/>
      <c r="G112" s="26"/>
      <c r="H112" s="24"/>
      <c r="I112" s="24"/>
      <c r="J112" s="24"/>
      <c r="K112" s="24"/>
      <c r="L112" s="24"/>
      <c r="M112" s="24"/>
    </row>
    <row r="113" spans="1:13" s="6" customFormat="1" ht="15.75" customHeight="1" x14ac:dyDescent="0.2">
      <c r="A113" s="84"/>
      <c r="B113" s="84"/>
      <c r="C113" s="67">
        <f>SUM(C111:C112)</f>
        <v>5000</v>
      </c>
      <c r="D113" s="67">
        <f t="shared" ref="D113:M113" si="193">SUM(D111:D112)</f>
        <v>0</v>
      </c>
      <c r="E113" s="67">
        <f t="shared" si="193"/>
        <v>0</v>
      </c>
      <c r="F113" s="67">
        <f t="shared" si="193"/>
        <v>0</v>
      </c>
      <c r="G113" s="67">
        <f t="shared" si="193"/>
        <v>5000</v>
      </c>
      <c r="H113" s="67">
        <f t="shared" si="193"/>
        <v>0</v>
      </c>
      <c r="I113" s="67">
        <f t="shared" si="193"/>
        <v>0</v>
      </c>
      <c r="J113" s="67">
        <f t="shared" si="193"/>
        <v>0</v>
      </c>
      <c r="K113" s="67">
        <f t="shared" si="193"/>
        <v>0</v>
      </c>
      <c r="L113" s="67">
        <f t="shared" si="193"/>
        <v>0</v>
      </c>
      <c r="M113" s="67">
        <f t="shared" si="193"/>
        <v>0</v>
      </c>
    </row>
    <row r="114" spans="1:13" s="6" customFormat="1" ht="24" customHeight="1" x14ac:dyDescent="0.2">
      <c r="A114" s="86" t="s">
        <v>90</v>
      </c>
      <c r="B114" s="87" t="s">
        <v>91</v>
      </c>
      <c r="C114" s="29">
        <f t="shared" si="5"/>
        <v>196748</v>
      </c>
      <c r="D114" s="24">
        <f t="shared" si="3"/>
        <v>0</v>
      </c>
      <c r="E114" s="27"/>
      <c r="F114" s="24"/>
      <c r="G114" s="26">
        <v>196748</v>
      </c>
      <c r="H114" s="24"/>
      <c r="I114" s="24"/>
      <c r="J114" s="24"/>
      <c r="K114" s="24"/>
      <c r="L114" s="24"/>
      <c r="M114" s="24"/>
    </row>
    <row r="115" spans="1:13" s="6" customFormat="1" ht="15.75" customHeight="1" x14ac:dyDescent="0.2">
      <c r="A115" s="43"/>
      <c r="B115" s="43"/>
      <c r="C115" s="24">
        <f>D115+G115+H115+I115+J115+K115+L115+M115</f>
        <v>-22433</v>
      </c>
      <c r="D115" s="24">
        <f>E115+F115</f>
        <v>0</v>
      </c>
      <c r="E115" s="25"/>
      <c r="F115" s="26"/>
      <c r="G115" s="26">
        <v>-22433</v>
      </c>
      <c r="H115" s="24"/>
      <c r="I115" s="24"/>
      <c r="J115" s="24"/>
      <c r="K115" s="24"/>
      <c r="L115" s="24"/>
      <c r="M115" s="24"/>
    </row>
    <row r="116" spans="1:13" s="6" customFormat="1" ht="15.75" customHeight="1" x14ac:dyDescent="0.2">
      <c r="A116" s="84"/>
      <c r="B116" s="84"/>
      <c r="C116" s="68">
        <f>SUM(C114:C115)</f>
        <v>174315</v>
      </c>
      <c r="D116" s="68">
        <f t="shared" ref="D116:M116" si="194">SUM(D114:D115)</f>
        <v>0</v>
      </c>
      <c r="E116" s="68">
        <f t="shared" si="194"/>
        <v>0</v>
      </c>
      <c r="F116" s="68">
        <f t="shared" si="194"/>
        <v>0</v>
      </c>
      <c r="G116" s="68">
        <f t="shared" si="194"/>
        <v>174315</v>
      </c>
      <c r="H116" s="68">
        <f t="shared" si="194"/>
        <v>0</v>
      </c>
      <c r="I116" s="68">
        <f t="shared" si="194"/>
        <v>0</v>
      </c>
      <c r="J116" s="68">
        <f t="shared" si="194"/>
        <v>0</v>
      </c>
      <c r="K116" s="68">
        <f t="shared" si="194"/>
        <v>0</v>
      </c>
      <c r="L116" s="68">
        <f t="shared" si="194"/>
        <v>0</v>
      </c>
      <c r="M116" s="68">
        <f t="shared" si="194"/>
        <v>0</v>
      </c>
    </row>
    <row r="117" spans="1:13" s="6" customFormat="1" ht="24" customHeight="1" x14ac:dyDescent="0.2">
      <c r="A117" s="86" t="s">
        <v>90</v>
      </c>
      <c r="B117" s="87" t="s">
        <v>256</v>
      </c>
      <c r="C117" s="29">
        <f t="shared" ref="C117" si="195">SUM(D117,G117,H117:M117)</f>
        <v>1500</v>
      </c>
      <c r="D117" s="24">
        <f t="shared" ref="D117" si="196">SUM(E117:F117)</f>
        <v>0</v>
      </c>
      <c r="E117" s="27"/>
      <c r="F117" s="24"/>
      <c r="G117" s="26">
        <v>1500</v>
      </c>
      <c r="H117" s="24"/>
      <c r="I117" s="24"/>
      <c r="J117" s="24"/>
      <c r="K117" s="24"/>
      <c r="L117" s="24"/>
      <c r="M117" s="24"/>
    </row>
    <row r="118" spans="1:13" s="6" customFormat="1" ht="15.75" customHeight="1" x14ac:dyDescent="0.2">
      <c r="A118" s="43"/>
      <c r="B118" s="43"/>
      <c r="C118" s="24">
        <f>D118+G118+H118+I118+J118+K118+L118+M118</f>
        <v>1000</v>
      </c>
      <c r="D118" s="24">
        <f>E118+F118</f>
        <v>0</v>
      </c>
      <c r="E118" s="25"/>
      <c r="F118" s="26"/>
      <c r="G118" s="26">
        <v>1000</v>
      </c>
      <c r="H118" s="24"/>
      <c r="I118" s="24"/>
      <c r="J118" s="24"/>
      <c r="K118" s="24"/>
      <c r="L118" s="24"/>
      <c r="M118" s="24"/>
    </row>
    <row r="119" spans="1:13" s="6" customFormat="1" ht="15.75" customHeight="1" x14ac:dyDescent="0.2">
      <c r="A119" s="84"/>
      <c r="B119" s="84"/>
      <c r="C119" s="68">
        <f>SUM(C117:C118)</f>
        <v>2500</v>
      </c>
      <c r="D119" s="68">
        <f t="shared" ref="D119:M119" si="197">SUM(D117:D118)</f>
        <v>0</v>
      </c>
      <c r="E119" s="68">
        <f t="shared" si="197"/>
        <v>0</v>
      </c>
      <c r="F119" s="68">
        <f t="shared" si="197"/>
        <v>0</v>
      </c>
      <c r="G119" s="68">
        <f t="shared" si="197"/>
        <v>2500</v>
      </c>
      <c r="H119" s="68">
        <f t="shared" si="197"/>
        <v>0</v>
      </c>
      <c r="I119" s="68">
        <f t="shared" si="197"/>
        <v>0</v>
      </c>
      <c r="J119" s="68">
        <f t="shared" si="197"/>
        <v>0</v>
      </c>
      <c r="K119" s="68">
        <f t="shared" si="197"/>
        <v>0</v>
      </c>
      <c r="L119" s="68">
        <f t="shared" si="197"/>
        <v>0</v>
      </c>
      <c r="M119" s="68">
        <f t="shared" si="197"/>
        <v>0</v>
      </c>
    </row>
    <row r="120" spans="1:13" s="6" customFormat="1" ht="15.75" customHeight="1" x14ac:dyDescent="0.2">
      <c r="A120" s="88" t="s">
        <v>115</v>
      </c>
      <c r="B120" s="88" t="s">
        <v>116</v>
      </c>
      <c r="C120" s="22">
        <f>C114+C108+C15+C111+C117</f>
        <v>5606424</v>
      </c>
      <c r="D120" s="22">
        <f t="shared" ref="D120:M120" si="198">D114+D108+D15+D111+D117</f>
        <v>3333077</v>
      </c>
      <c r="E120" s="22">
        <f t="shared" si="198"/>
        <v>2650978</v>
      </c>
      <c r="F120" s="22">
        <f t="shared" si="198"/>
        <v>682099</v>
      </c>
      <c r="G120" s="22">
        <f t="shared" si="198"/>
        <v>1881081</v>
      </c>
      <c r="H120" s="22">
        <f t="shared" si="198"/>
        <v>0</v>
      </c>
      <c r="I120" s="22">
        <f t="shared" si="198"/>
        <v>5050</v>
      </c>
      <c r="J120" s="22">
        <f t="shared" si="198"/>
        <v>203924</v>
      </c>
      <c r="K120" s="22">
        <f t="shared" si="198"/>
        <v>11475</v>
      </c>
      <c r="L120" s="22">
        <f t="shared" si="198"/>
        <v>171817</v>
      </c>
      <c r="M120" s="22">
        <f t="shared" si="198"/>
        <v>0</v>
      </c>
    </row>
    <row r="121" spans="1:13" s="6" customFormat="1" ht="15.75" customHeight="1" x14ac:dyDescent="0.2">
      <c r="A121" s="87"/>
      <c r="B121" s="107" t="s">
        <v>356</v>
      </c>
      <c r="C121" s="22">
        <f>C115+C109+C16+C112+C118</f>
        <v>-26261</v>
      </c>
      <c r="D121" s="22">
        <f t="shared" ref="D121:M121" si="199">D115+D109+D16+D112+D118</f>
        <v>21647</v>
      </c>
      <c r="E121" s="22">
        <f t="shared" si="199"/>
        <v>-10286</v>
      </c>
      <c r="F121" s="22">
        <f t="shared" si="199"/>
        <v>31933</v>
      </c>
      <c r="G121" s="22">
        <f t="shared" si="199"/>
        <v>-47969</v>
      </c>
      <c r="H121" s="22">
        <f t="shared" si="199"/>
        <v>0</v>
      </c>
      <c r="I121" s="22">
        <f t="shared" si="199"/>
        <v>0</v>
      </c>
      <c r="J121" s="22">
        <f t="shared" si="199"/>
        <v>1061</v>
      </c>
      <c r="K121" s="22">
        <f t="shared" si="199"/>
        <v>0</v>
      </c>
      <c r="L121" s="22">
        <f t="shared" si="199"/>
        <v>-1000</v>
      </c>
      <c r="M121" s="22">
        <f t="shared" si="199"/>
        <v>0</v>
      </c>
    </row>
    <row r="122" spans="1:13" s="6" customFormat="1" ht="15.75" customHeight="1" x14ac:dyDescent="0.2">
      <c r="A122" s="89"/>
      <c r="B122" s="89"/>
      <c r="C122" s="68">
        <f>SUM(C120,C121)</f>
        <v>5580163</v>
      </c>
      <c r="D122" s="68">
        <f t="shared" ref="D122:M122" si="200">SUM(D120,D121)</f>
        <v>3354724</v>
      </c>
      <c r="E122" s="68">
        <f t="shared" si="200"/>
        <v>2640692</v>
      </c>
      <c r="F122" s="68">
        <f t="shared" si="200"/>
        <v>714032</v>
      </c>
      <c r="G122" s="68">
        <f t="shared" si="200"/>
        <v>1833112</v>
      </c>
      <c r="H122" s="68">
        <f t="shared" si="200"/>
        <v>0</v>
      </c>
      <c r="I122" s="68">
        <f t="shared" si="200"/>
        <v>5050</v>
      </c>
      <c r="J122" s="68">
        <f t="shared" si="200"/>
        <v>204985</v>
      </c>
      <c r="K122" s="68">
        <f t="shared" si="200"/>
        <v>11475</v>
      </c>
      <c r="L122" s="68">
        <f t="shared" si="200"/>
        <v>170817</v>
      </c>
      <c r="M122" s="68">
        <f t="shared" si="200"/>
        <v>0</v>
      </c>
    </row>
    <row r="123" spans="1:13" s="6" customFormat="1" ht="15.75" customHeight="1" x14ac:dyDescent="0.2">
      <c r="A123" s="86" t="s">
        <v>18</v>
      </c>
      <c r="B123" s="42" t="s">
        <v>257</v>
      </c>
      <c r="C123" s="24">
        <f>SUM(D123,G123,H123:M123)</f>
        <v>348331</v>
      </c>
      <c r="D123" s="24">
        <f t="shared" si="3"/>
        <v>295152</v>
      </c>
      <c r="E123" s="27">
        <v>235011</v>
      </c>
      <c r="F123" s="24">
        <v>60141</v>
      </c>
      <c r="G123" s="24">
        <v>49629</v>
      </c>
      <c r="H123" s="24"/>
      <c r="I123" s="24"/>
      <c r="J123" s="24">
        <v>3550</v>
      </c>
      <c r="K123" s="24"/>
      <c r="L123" s="24"/>
      <c r="M123" s="24"/>
    </row>
    <row r="124" spans="1:13" s="6" customFormat="1" ht="15.75" customHeight="1" x14ac:dyDescent="0.2">
      <c r="A124" s="43"/>
      <c r="B124" s="43"/>
      <c r="C124" s="24">
        <f>D124+G124+H124+I124+J124+K124+L124+M124</f>
        <v>76225</v>
      </c>
      <c r="D124" s="24">
        <f>SUM(E124,F124)</f>
        <v>52938</v>
      </c>
      <c r="E124" s="25">
        <v>46155</v>
      </c>
      <c r="F124" s="26">
        <v>6783</v>
      </c>
      <c r="G124" s="26">
        <v>19881</v>
      </c>
      <c r="H124" s="24"/>
      <c r="I124" s="24"/>
      <c r="J124" s="24">
        <v>3406</v>
      </c>
      <c r="K124" s="24"/>
      <c r="L124" s="24"/>
      <c r="M124" s="24"/>
    </row>
    <row r="125" spans="1:13" s="6" customFormat="1" ht="15.75" customHeight="1" x14ac:dyDescent="0.2">
      <c r="A125" s="84"/>
      <c r="B125" s="84"/>
      <c r="C125" s="68">
        <f>SUM(C123:C124)</f>
        <v>424556</v>
      </c>
      <c r="D125" s="68">
        <f t="shared" ref="D125" si="201">SUM(D123:D124)</f>
        <v>348090</v>
      </c>
      <c r="E125" s="68">
        <f t="shared" ref="E125" si="202">SUM(E123:E124)</f>
        <v>281166</v>
      </c>
      <c r="F125" s="68">
        <f t="shared" ref="F125" si="203">SUM(F123:F124)</f>
        <v>66924</v>
      </c>
      <c r="G125" s="68">
        <f t="shared" ref="G125" si="204">SUM(G123:G124)</f>
        <v>69510</v>
      </c>
      <c r="H125" s="68">
        <f t="shared" ref="H125" si="205">SUM(H123:H124)</f>
        <v>0</v>
      </c>
      <c r="I125" s="68">
        <f t="shared" ref="I125" si="206">SUM(I123:I124)</f>
        <v>0</v>
      </c>
      <c r="J125" s="68">
        <f t="shared" ref="J125" si="207">SUM(J123:J124)</f>
        <v>6956</v>
      </c>
      <c r="K125" s="68">
        <f t="shared" ref="K125" si="208">SUM(K123:K124)</f>
        <v>0</v>
      </c>
      <c r="L125" s="68">
        <f t="shared" ref="L125" si="209">SUM(L123:L124)</f>
        <v>0</v>
      </c>
      <c r="M125" s="68">
        <f t="shared" ref="M125" si="210">SUM(M123:M124)</f>
        <v>0</v>
      </c>
    </row>
    <row r="126" spans="1:13" s="6" customFormat="1" ht="15.75" customHeight="1" x14ac:dyDescent="0.2">
      <c r="A126" s="86" t="s">
        <v>18</v>
      </c>
      <c r="B126" s="42" t="s">
        <v>258</v>
      </c>
      <c r="C126" s="24">
        <f>SUM(D126,G126,H126:M126)</f>
        <v>110222</v>
      </c>
      <c r="D126" s="24">
        <f t="shared" ref="D126" si="211">SUM(E126:F126)</f>
        <v>92405</v>
      </c>
      <c r="E126" s="27">
        <v>70913</v>
      </c>
      <c r="F126" s="24">
        <v>21492</v>
      </c>
      <c r="G126" s="24">
        <v>17411</v>
      </c>
      <c r="H126" s="24"/>
      <c r="I126" s="24"/>
      <c r="J126" s="24">
        <v>406</v>
      </c>
      <c r="K126" s="24"/>
      <c r="L126" s="24"/>
      <c r="M126" s="24"/>
    </row>
    <row r="127" spans="1:13" s="6" customFormat="1" ht="15.75" customHeight="1" x14ac:dyDescent="0.2">
      <c r="A127" s="43"/>
      <c r="B127" s="43"/>
      <c r="C127" s="24">
        <f>D127+G127+H127+I127+J127+K127+L127+M127</f>
        <v>-42044</v>
      </c>
      <c r="D127" s="24">
        <f>SUM(E127,F127)</f>
        <v>-30505</v>
      </c>
      <c r="E127" s="25">
        <v>-23722</v>
      </c>
      <c r="F127" s="26">
        <v>-6783</v>
      </c>
      <c r="G127" s="26">
        <v>-11133</v>
      </c>
      <c r="H127" s="24"/>
      <c r="I127" s="24"/>
      <c r="J127" s="24">
        <v>-406</v>
      </c>
      <c r="K127" s="24"/>
      <c r="L127" s="24"/>
      <c r="M127" s="24"/>
    </row>
    <row r="128" spans="1:13" s="6" customFormat="1" ht="15.75" customHeight="1" x14ac:dyDescent="0.2">
      <c r="A128" s="84"/>
      <c r="B128" s="84"/>
      <c r="C128" s="68">
        <f>SUM(C126:C127)</f>
        <v>68178</v>
      </c>
      <c r="D128" s="68">
        <f t="shared" ref="D128:M128" si="212">SUM(D126:D127)</f>
        <v>61900</v>
      </c>
      <c r="E128" s="68">
        <f t="shared" si="212"/>
        <v>47191</v>
      </c>
      <c r="F128" s="68">
        <f t="shared" si="212"/>
        <v>14709</v>
      </c>
      <c r="G128" s="68">
        <f t="shared" si="212"/>
        <v>6278</v>
      </c>
      <c r="H128" s="68">
        <f t="shared" si="212"/>
        <v>0</v>
      </c>
      <c r="I128" s="68">
        <f t="shared" si="212"/>
        <v>0</v>
      </c>
      <c r="J128" s="68">
        <f t="shared" si="212"/>
        <v>0</v>
      </c>
      <c r="K128" s="68">
        <f t="shared" si="212"/>
        <v>0</v>
      </c>
      <c r="L128" s="68">
        <f t="shared" si="212"/>
        <v>0</v>
      </c>
      <c r="M128" s="68">
        <f t="shared" si="212"/>
        <v>0</v>
      </c>
    </row>
    <row r="129" spans="1:13" s="6" customFormat="1" ht="15.75" customHeight="1" x14ac:dyDescent="0.2">
      <c r="A129" s="86" t="s">
        <v>18</v>
      </c>
      <c r="B129" s="42" t="s">
        <v>259</v>
      </c>
      <c r="C129" s="24">
        <f>SUM(D129,G129,H129:M129)</f>
        <v>61964</v>
      </c>
      <c r="D129" s="24">
        <f t="shared" ref="D129" si="213">SUM(E129:F129)</f>
        <v>35263</v>
      </c>
      <c r="E129" s="27">
        <v>26266</v>
      </c>
      <c r="F129" s="24">
        <v>8997</v>
      </c>
      <c r="G129" s="24">
        <v>24801</v>
      </c>
      <c r="H129" s="24"/>
      <c r="I129" s="24"/>
      <c r="J129" s="24">
        <v>1900</v>
      </c>
      <c r="K129" s="24"/>
      <c r="L129" s="24"/>
      <c r="M129" s="24"/>
    </row>
    <row r="130" spans="1:13" s="6" customFormat="1" ht="15.75" customHeight="1" x14ac:dyDescent="0.2">
      <c r="A130" s="43"/>
      <c r="B130" s="43"/>
      <c r="C130" s="24">
        <f>D130+G130+H130+I130+J130+K130+L130+M130</f>
        <v>-11748</v>
      </c>
      <c r="D130" s="24">
        <f>SUM(E130,F130)</f>
        <v>3731</v>
      </c>
      <c r="E130" s="25">
        <v>511</v>
      </c>
      <c r="F130" s="26">
        <v>3220</v>
      </c>
      <c r="G130" s="26">
        <v>-15479</v>
      </c>
      <c r="H130" s="24"/>
      <c r="I130" s="24"/>
      <c r="J130" s="24"/>
      <c r="K130" s="24"/>
      <c r="L130" s="24"/>
      <c r="M130" s="24"/>
    </row>
    <row r="131" spans="1:13" s="6" customFormat="1" ht="15.75" customHeight="1" x14ac:dyDescent="0.2">
      <c r="A131" s="84"/>
      <c r="B131" s="84"/>
      <c r="C131" s="68">
        <f>SUM(C129:C130)</f>
        <v>50216</v>
      </c>
      <c r="D131" s="68">
        <f t="shared" ref="D131:M131" si="214">SUM(D129:D130)</f>
        <v>38994</v>
      </c>
      <c r="E131" s="68">
        <f t="shared" si="214"/>
        <v>26777</v>
      </c>
      <c r="F131" s="68">
        <f t="shared" si="214"/>
        <v>12217</v>
      </c>
      <c r="G131" s="68">
        <f t="shared" si="214"/>
        <v>9322</v>
      </c>
      <c r="H131" s="68">
        <f t="shared" si="214"/>
        <v>0</v>
      </c>
      <c r="I131" s="68">
        <f t="shared" si="214"/>
        <v>0</v>
      </c>
      <c r="J131" s="68">
        <f t="shared" si="214"/>
        <v>1900</v>
      </c>
      <c r="K131" s="68">
        <f t="shared" si="214"/>
        <v>0</v>
      </c>
      <c r="L131" s="68">
        <f t="shared" si="214"/>
        <v>0</v>
      </c>
      <c r="M131" s="68">
        <f t="shared" si="214"/>
        <v>0</v>
      </c>
    </row>
    <row r="132" spans="1:13" s="6" customFormat="1" ht="27.75" customHeight="1" x14ac:dyDescent="0.2">
      <c r="A132" s="86" t="s">
        <v>18</v>
      </c>
      <c r="B132" s="87" t="s">
        <v>218</v>
      </c>
      <c r="C132" s="29">
        <f>SUM(D132,G132,H132:M132)</f>
        <v>146424</v>
      </c>
      <c r="D132" s="29">
        <f t="shared" ref="D132" si="215">SUM(E132:F132)</f>
        <v>7415</v>
      </c>
      <c r="E132" s="30">
        <v>6000</v>
      </c>
      <c r="F132" s="29">
        <v>1415</v>
      </c>
      <c r="G132" s="29">
        <v>27009</v>
      </c>
      <c r="H132" s="29"/>
      <c r="I132" s="29"/>
      <c r="J132" s="29">
        <v>112000</v>
      </c>
      <c r="K132" s="29"/>
      <c r="L132" s="29"/>
      <c r="M132" s="29"/>
    </row>
    <row r="133" spans="1:13" s="6" customFormat="1" ht="15.75" customHeight="1" x14ac:dyDescent="0.2">
      <c r="A133" s="43"/>
      <c r="B133" s="43"/>
      <c r="C133" s="24">
        <f>D133+G133+H133+I133+J133+K133+L133+M133</f>
        <v>0</v>
      </c>
      <c r="D133" s="24">
        <f>SUM(E133,F133)</f>
        <v>0</v>
      </c>
      <c r="E133" s="25"/>
      <c r="F133" s="26"/>
      <c r="G133" s="26"/>
      <c r="H133" s="24"/>
      <c r="I133" s="24"/>
      <c r="J133" s="24"/>
      <c r="K133" s="24"/>
      <c r="L133" s="24"/>
      <c r="M133" s="24"/>
    </row>
    <row r="134" spans="1:13" s="6" customFormat="1" ht="15.75" customHeight="1" x14ac:dyDescent="0.2">
      <c r="A134" s="84"/>
      <c r="B134" s="84"/>
      <c r="C134" s="68">
        <f t="shared" ref="C134:M134" si="216">SUM(C132:C133)</f>
        <v>146424</v>
      </c>
      <c r="D134" s="68">
        <f t="shared" si="216"/>
        <v>7415</v>
      </c>
      <c r="E134" s="68">
        <f t="shared" si="216"/>
        <v>6000</v>
      </c>
      <c r="F134" s="68">
        <f t="shared" si="216"/>
        <v>1415</v>
      </c>
      <c r="G134" s="68">
        <f t="shared" si="216"/>
        <v>27009</v>
      </c>
      <c r="H134" s="68">
        <f t="shared" si="216"/>
        <v>0</v>
      </c>
      <c r="I134" s="68">
        <f t="shared" si="216"/>
        <v>0</v>
      </c>
      <c r="J134" s="68">
        <f t="shared" si="216"/>
        <v>112000</v>
      </c>
      <c r="K134" s="68">
        <f t="shared" si="216"/>
        <v>0</v>
      </c>
      <c r="L134" s="68">
        <f t="shared" si="216"/>
        <v>0</v>
      </c>
      <c r="M134" s="68">
        <f t="shared" si="216"/>
        <v>0</v>
      </c>
    </row>
    <row r="135" spans="1:13" s="6" customFormat="1" ht="13.5" customHeight="1" x14ac:dyDescent="0.2">
      <c r="A135" s="86" t="s">
        <v>18</v>
      </c>
      <c r="B135" s="87" t="s">
        <v>260</v>
      </c>
      <c r="C135" s="24">
        <f>SUM(D135,G135,H135:M135)</f>
        <v>8000</v>
      </c>
      <c r="D135" s="24">
        <f t="shared" ref="D135" si="217">SUM(E135:F135)</f>
        <v>0</v>
      </c>
      <c r="E135" s="27"/>
      <c r="F135" s="24"/>
      <c r="G135" s="24">
        <v>8000</v>
      </c>
      <c r="H135" s="24"/>
      <c r="I135" s="24"/>
      <c r="J135" s="24"/>
      <c r="K135" s="24"/>
      <c r="L135" s="24"/>
      <c r="M135" s="24"/>
    </row>
    <row r="136" spans="1:13" s="6" customFormat="1" ht="13.5" customHeight="1" x14ac:dyDescent="0.2">
      <c r="A136" s="43"/>
      <c r="B136" s="43"/>
      <c r="C136" s="24">
        <f>D136+G136+H136+I136+J136+K136+L136+M136</f>
        <v>0</v>
      </c>
      <c r="D136" s="24">
        <f>SUM(E136,F136)</f>
        <v>0</v>
      </c>
      <c r="E136" s="25"/>
      <c r="F136" s="26"/>
      <c r="G136" s="26"/>
      <c r="H136" s="24"/>
      <c r="I136" s="24"/>
      <c r="J136" s="24"/>
      <c r="K136" s="24"/>
      <c r="L136" s="24"/>
      <c r="M136" s="24"/>
    </row>
    <row r="137" spans="1:13" s="6" customFormat="1" ht="15.75" customHeight="1" x14ac:dyDescent="0.2">
      <c r="A137" s="84"/>
      <c r="B137" s="84"/>
      <c r="C137" s="68">
        <f t="shared" ref="C137:M137" si="218">SUM(C135:C136)</f>
        <v>8000</v>
      </c>
      <c r="D137" s="68">
        <f t="shared" si="218"/>
        <v>0</v>
      </c>
      <c r="E137" s="68">
        <f t="shared" si="218"/>
        <v>0</v>
      </c>
      <c r="F137" s="68">
        <f t="shared" si="218"/>
        <v>0</v>
      </c>
      <c r="G137" s="68">
        <f t="shared" si="218"/>
        <v>8000</v>
      </c>
      <c r="H137" s="68">
        <f t="shared" si="218"/>
        <v>0</v>
      </c>
      <c r="I137" s="68">
        <f t="shared" si="218"/>
        <v>0</v>
      </c>
      <c r="J137" s="68">
        <f t="shared" si="218"/>
        <v>0</v>
      </c>
      <c r="K137" s="68">
        <f t="shared" si="218"/>
        <v>0</v>
      </c>
      <c r="L137" s="68">
        <f t="shared" si="218"/>
        <v>0</v>
      </c>
      <c r="M137" s="68">
        <f t="shared" si="218"/>
        <v>0</v>
      </c>
    </row>
    <row r="138" spans="1:13" s="6" customFormat="1" ht="24" customHeight="1" x14ac:dyDescent="0.2">
      <c r="A138" s="88" t="s">
        <v>19</v>
      </c>
      <c r="B138" s="88" t="s">
        <v>20</v>
      </c>
      <c r="C138" s="22">
        <f>SUM(C141,C144)</f>
        <v>56085</v>
      </c>
      <c r="D138" s="22">
        <f t="shared" ref="D138:M138" si="219">SUM(D141,D144)</f>
        <v>12364</v>
      </c>
      <c r="E138" s="22">
        <f t="shared" si="219"/>
        <v>9672</v>
      </c>
      <c r="F138" s="22">
        <f t="shared" si="219"/>
        <v>2692</v>
      </c>
      <c r="G138" s="22">
        <f t="shared" si="219"/>
        <v>12435</v>
      </c>
      <c r="H138" s="22">
        <f t="shared" si="219"/>
        <v>0</v>
      </c>
      <c r="I138" s="22">
        <f t="shared" si="219"/>
        <v>0</v>
      </c>
      <c r="J138" s="22">
        <f t="shared" si="219"/>
        <v>31286</v>
      </c>
      <c r="K138" s="22">
        <f t="shared" si="219"/>
        <v>0</v>
      </c>
      <c r="L138" s="22">
        <f t="shared" si="219"/>
        <v>0</v>
      </c>
      <c r="M138" s="22">
        <f t="shared" si="219"/>
        <v>0</v>
      </c>
    </row>
    <row r="139" spans="1:13" s="6" customFormat="1" ht="15.75" customHeight="1" x14ac:dyDescent="0.2">
      <c r="A139" s="43"/>
      <c r="B139" s="43"/>
      <c r="C139" s="24">
        <f>D139+G139+H139+I139+J139+K139+L139+M139</f>
        <v>1330</v>
      </c>
      <c r="D139" s="24">
        <f>SUM(E139,F139)</f>
        <v>2200</v>
      </c>
      <c r="E139" s="25">
        <f>E142+E145</f>
        <v>1780</v>
      </c>
      <c r="F139" s="25">
        <f t="shared" ref="F139:M139" si="220">F142+F145</f>
        <v>420</v>
      </c>
      <c r="G139" s="25">
        <f t="shared" si="220"/>
        <v>-1670</v>
      </c>
      <c r="H139" s="25">
        <f t="shared" si="220"/>
        <v>0</v>
      </c>
      <c r="I139" s="25">
        <f t="shared" si="220"/>
        <v>0</v>
      </c>
      <c r="J139" s="25">
        <f t="shared" si="220"/>
        <v>800</v>
      </c>
      <c r="K139" s="25">
        <f t="shared" si="220"/>
        <v>0</v>
      </c>
      <c r="L139" s="25">
        <f t="shared" si="220"/>
        <v>0</v>
      </c>
      <c r="M139" s="25">
        <f t="shared" si="220"/>
        <v>0</v>
      </c>
    </row>
    <row r="140" spans="1:13" s="6" customFormat="1" ht="15.75" customHeight="1" x14ac:dyDescent="0.2">
      <c r="A140" s="84"/>
      <c r="B140" s="84"/>
      <c r="C140" s="68">
        <f>SUM(C138:C139)</f>
        <v>57415</v>
      </c>
      <c r="D140" s="68">
        <f t="shared" ref="D140:M140" si="221">SUM(D138:D139)</f>
        <v>14564</v>
      </c>
      <c r="E140" s="68">
        <f t="shared" si="221"/>
        <v>11452</v>
      </c>
      <c r="F140" s="68">
        <f t="shared" si="221"/>
        <v>3112</v>
      </c>
      <c r="G140" s="68">
        <f t="shared" si="221"/>
        <v>10765</v>
      </c>
      <c r="H140" s="68">
        <f t="shared" si="221"/>
        <v>0</v>
      </c>
      <c r="I140" s="68">
        <f t="shared" si="221"/>
        <v>0</v>
      </c>
      <c r="J140" s="68">
        <f t="shared" si="221"/>
        <v>32086</v>
      </c>
      <c r="K140" s="68">
        <f t="shared" si="221"/>
        <v>0</v>
      </c>
      <c r="L140" s="68">
        <f t="shared" si="221"/>
        <v>0</v>
      </c>
      <c r="M140" s="68">
        <f t="shared" si="221"/>
        <v>0</v>
      </c>
    </row>
    <row r="141" spans="1:13" s="6" customFormat="1" ht="15.75" customHeight="1" x14ac:dyDescent="0.2">
      <c r="A141" s="86"/>
      <c r="B141" s="42" t="s">
        <v>130</v>
      </c>
      <c r="C141" s="26">
        <f>SUM(D141,G141,H141:M141)</f>
        <v>32926</v>
      </c>
      <c r="D141" s="26">
        <f>E141+F141</f>
        <v>0</v>
      </c>
      <c r="E141" s="29"/>
      <c r="F141" s="29"/>
      <c r="G141" s="24">
        <v>1640</v>
      </c>
      <c r="H141" s="29"/>
      <c r="I141" s="29"/>
      <c r="J141" s="24">
        <v>31286</v>
      </c>
      <c r="K141" s="29"/>
      <c r="L141" s="29"/>
      <c r="M141" s="29"/>
    </row>
    <row r="142" spans="1:13" s="6" customFormat="1" ht="15.75" customHeight="1" x14ac:dyDescent="0.2">
      <c r="A142" s="43"/>
      <c r="B142" s="43"/>
      <c r="C142" s="24">
        <f>D142+G142+H142+I142+J142+K142+L142+M142</f>
        <v>0</v>
      </c>
      <c r="D142" s="24">
        <f>SUM(E142,F142)</f>
        <v>0</v>
      </c>
      <c r="E142" s="25"/>
      <c r="F142" s="26"/>
      <c r="G142" s="26"/>
      <c r="H142" s="24"/>
      <c r="I142" s="24"/>
      <c r="J142" s="24"/>
      <c r="K142" s="24"/>
      <c r="L142" s="24"/>
      <c r="M142" s="24"/>
    </row>
    <row r="143" spans="1:13" s="6" customFormat="1" ht="15.75" customHeight="1" x14ac:dyDescent="0.2">
      <c r="A143" s="84"/>
      <c r="B143" s="84"/>
      <c r="C143" s="68">
        <f>SUM(C141:C142)</f>
        <v>32926</v>
      </c>
      <c r="D143" s="68">
        <f t="shared" ref="D143" si="222">SUM(D141:D142)</f>
        <v>0</v>
      </c>
      <c r="E143" s="68">
        <f t="shared" ref="E143" si="223">SUM(E141:E142)</f>
        <v>0</v>
      </c>
      <c r="F143" s="68">
        <f t="shared" ref="F143" si="224">SUM(F141:F142)</f>
        <v>0</v>
      </c>
      <c r="G143" s="68">
        <f t="shared" ref="G143" si="225">SUM(G141:G142)</f>
        <v>1640</v>
      </c>
      <c r="H143" s="68">
        <f t="shared" ref="H143" si="226">SUM(H141:H142)</f>
        <v>0</v>
      </c>
      <c r="I143" s="68">
        <f t="shared" ref="I143" si="227">SUM(I141:I142)</f>
        <v>0</v>
      </c>
      <c r="J143" s="68">
        <f t="shared" ref="J143" si="228">SUM(J141:J142)</f>
        <v>31286</v>
      </c>
      <c r="K143" s="68">
        <f t="shared" ref="K143" si="229">SUM(K141:K142)</f>
        <v>0</v>
      </c>
      <c r="L143" s="68">
        <f t="shared" ref="L143" si="230">SUM(L141:L142)</f>
        <v>0</v>
      </c>
      <c r="M143" s="68">
        <f t="shared" ref="M143" si="231">SUM(M141:M142)</f>
        <v>0</v>
      </c>
    </row>
    <row r="144" spans="1:13" s="6" customFormat="1" ht="15.75" customHeight="1" x14ac:dyDescent="0.2">
      <c r="A144" s="86"/>
      <c r="B144" s="42" t="s">
        <v>261</v>
      </c>
      <c r="C144" s="26">
        <f>SUM(D144,G144,H144:M144)</f>
        <v>23159</v>
      </c>
      <c r="D144" s="26">
        <f>E144+F144</f>
        <v>12364</v>
      </c>
      <c r="E144" s="29">
        <v>9672</v>
      </c>
      <c r="F144" s="29">
        <v>2692</v>
      </c>
      <c r="G144" s="24">
        <v>10795</v>
      </c>
      <c r="H144" s="29"/>
      <c r="I144" s="29"/>
      <c r="J144" s="29"/>
      <c r="K144" s="29"/>
      <c r="L144" s="29"/>
      <c r="M144" s="29"/>
    </row>
    <row r="145" spans="1:13" s="6" customFormat="1" ht="15.75" customHeight="1" x14ac:dyDescent="0.2">
      <c r="A145" s="43"/>
      <c r="B145" s="43"/>
      <c r="C145" s="24">
        <f>D145+G145+H145+I145+J145+K145+L145+M145</f>
        <v>1330</v>
      </c>
      <c r="D145" s="24">
        <f>SUM(E145,F145)</f>
        <v>2200</v>
      </c>
      <c r="E145" s="25">
        <v>1780</v>
      </c>
      <c r="F145" s="26">
        <v>420</v>
      </c>
      <c r="G145" s="26">
        <v>-1670</v>
      </c>
      <c r="H145" s="24"/>
      <c r="I145" s="24"/>
      <c r="J145" s="24">
        <v>800</v>
      </c>
      <c r="K145" s="24"/>
      <c r="L145" s="24"/>
      <c r="M145" s="24"/>
    </row>
    <row r="146" spans="1:13" s="6" customFormat="1" ht="15.75" customHeight="1" x14ac:dyDescent="0.2">
      <c r="A146" s="84"/>
      <c r="B146" s="84"/>
      <c r="C146" s="68">
        <f>SUM(C144:C145)</f>
        <v>24489</v>
      </c>
      <c r="D146" s="68">
        <f t="shared" ref="D146:M146" si="232">SUM(D144:D145)</f>
        <v>14564</v>
      </c>
      <c r="E146" s="68">
        <f t="shared" si="232"/>
        <v>11452</v>
      </c>
      <c r="F146" s="68">
        <f t="shared" si="232"/>
        <v>3112</v>
      </c>
      <c r="G146" s="68">
        <f t="shared" si="232"/>
        <v>9125</v>
      </c>
      <c r="H146" s="68">
        <f t="shared" si="232"/>
        <v>0</v>
      </c>
      <c r="I146" s="68">
        <f t="shared" si="232"/>
        <v>0</v>
      </c>
      <c r="J146" s="68">
        <f t="shared" si="232"/>
        <v>800</v>
      </c>
      <c r="K146" s="68">
        <f t="shared" si="232"/>
        <v>0</v>
      </c>
      <c r="L146" s="68">
        <f t="shared" si="232"/>
        <v>0</v>
      </c>
      <c r="M146" s="68">
        <f t="shared" si="232"/>
        <v>0</v>
      </c>
    </row>
    <row r="147" spans="1:13" s="6" customFormat="1" ht="15.75" customHeight="1" x14ac:dyDescent="0.2">
      <c r="A147" s="86" t="s">
        <v>21</v>
      </c>
      <c r="B147" s="86" t="s">
        <v>262</v>
      </c>
      <c r="C147" s="24">
        <f>SUM(D147,G147,H147:M147)</f>
        <v>165190</v>
      </c>
      <c r="D147" s="24">
        <f>E147+F147</f>
        <v>151165</v>
      </c>
      <c r="E147" s="26">
        <v>122069</v>
      </c>
      <c r="F147" s="26">
        <v>29096</v>
      </c>
      <c r="G147" s="24">
        <v>14025</v>
      </c>
      <c r="H147" s="24"/>
      <c r="I147" s="24"/>
      <c r="J147" s="24"/>
      <c r="K147" s="24"/>
      <c r="L147" s="24"/>
      <c r="M147" s="24"/>
    </row>
    <row r="148" spans="1:13" s="6" customFormat="1" ht="15.75" customHeight="1" x14ac:dyDescent="0.2">
      <c r="A148" s="43"/>
      <c r="B148" s="43"/>
      <c r="C148" s="24">
        <f>D148+G148+H148+I148+J148+K148+L148+M148</f>
        <v>0</v>
      </c>
      <c r="D148" s="24">
        <f>SUM(E148,F148)</f>
        <v>1962</v>
      </c>
      <c r="E148" s="25">
        <v>700</v>
      </c>
      <c r="F148" s="26">
        <v>1262</v>
      </c>
      <c r="G148" s="26">
        <v>-1962</v>
      </c>
      <c r="H148" s="24"/>
      <c r="I148" s="24"/>
      <c r="J148" s="24"/>
      <c r="K148" s="24"/>
      <c r="L148" s="24"/>
      <c r="M148" s="24"/>
    </row>
    <row r="149" spans="1:13" s="6" customFormat="1" ht="15.75" customHeight="1" x14ac:dyDescent="0.2">
      <c r="A149" s="84"/>
      <c r="B149" s="84"/>
      <c r="C149" s="68">
        <f>SUM(C147:C148)</f>
        <v>165190</v>
      </c>
      <c r="D149" s="68">
        <f t="shared" ref="D149" si="233">SUM(D147:D148)</f>
        <v>153127</v>
      </c>
      <c r="E149" s="68">
        <f t="shared" ref="E149" si="234">SUM(E147:E148)</f>
        <v>122769</v>
      </c>
      <c r="F149" s="68">
        <f t="shared" ref="F149" si="235">SUM(F147:F148)</f>
        <v>30358</v>
      </c>
      <c r="G149" s="68">
        <f t="shared" ref="G149" si="236">SUM(G147:G148)</f>
        <v>12063</v>
      </c>
      <c r="H149" s="68">
        <f t="shared" ref="H149" si="237">SUM(H147:H148)</f>
        <v>0</v>
      </c>
      <c r="I149" s="68">
        <f t="shared" ref="I149" si="238">SUM(I147:I148)</f>
        <v>0</v>
      </c>
      <c r="J149" s="68">
        <f t="shared" ref="J149" si="239">SUM(J147:J148)</f>
        <v>0</v>
      </c>
      <c r="K149" s="68">
        <f t="shared" ref="K149" si="240">SUM(K147:K148)</f>
        <v>0</v>
      </c>
      <c r="L149" s="68">
        <f t="shared" ref="L149" si="241">SUM(L147:L148)</f>
        <v>0</v>
      </c>
      <c r="M149" s="68">
        <f t="shared" ref="M149" si="242">SUM(M147:M148)</f>
        <v>0</v>
      </c>
    </row>
    <row r="150" spans="1:13" s="6" customFormat="1" ht="15.75" customHeight="1" x14ac:dyDescent="0.2">
      <c r="A150" s="86" t="s">
        <v>21</v>
      </c>
      <c r="B150" s="86" t="s">
        <v>263</v>
      </c>
      <c r="C150" s="24">
        <f>SUM(D150,G150,H150:M150)</f>
        <v>102637</v>
      </c>
      <c r="D150" s="24">
        <f>E150+F150</f>
        <v>88252</v>
      </c>
      <c r="E150" s="26">
        <v>66857</v>
      </c>
      <c r="F150" s="26">
        <v>21395</v>
      </c>
      <c r="G150" s="24">
        <v>13435</v>
      </c>
      <c r="H150" s="24"/>
      <c r="I150" s="24"/>
      <c r="J150" s="24">
        <v>950</v>
      </c>
      <c r="K150" s="24"/>
      <c r="L150" s="24"/>
      <c r="M150" s="24"/>
    </row>
    <row r="151" spans="1:13" s="6" customFormat="1" ht="15.75" customHeight="1" x14ac:dyDescent="0.2">
      <c r="A151" s="43"/>
      <c r="B151" s="43"/>
      <c r="C151" s="24">
        <f>D151+G151+H151+I151+J151+K151+L151+M151</f>
        <v>0</v>
      </c>
      <c r="D151" s="24">
        <f>SUM(E151,F151)</f>
        <v>0</v>
      </c>
      <c r="E151" s="25"/>
      <c r="F151" s="26"/>
      <c r="G151" s="26"/>
      <c r="H151" s="24"/>
      <c r="I151" s="24"/>
      <c r="J151" s="24"/>
      <c r="K151" s="24"/>
      <c r="L151" s="24"/>
      <c r="M151" s="24"/>
    </row>
    <row r="152" spans="1:13" s="6" customFormat="1" ht="15.75" customHeight="1" x14ac:dyDescent="0.2">
      <c r="A152" s="84"/>
      <c r="B152" s="84"/>
      <c r="C152" s="68">
        <f>SUM(C150:C151)</f>
        <v>102637</v>
      </c>
      <c r="D152" s="68">
        <f t="shared" ref="D152:M152" si="243">SUM(D150:D151)</f>
        <v>88252</v>
      </c>
      <c r="E152" s="68">
        <f t="shared" si="243"/>
        <v>66857</v>
      </c>
      <c r="F152" s="68">
        <f t="shared" si="243"/>
        <v>21395</v>
      </c>
      <c r="G152" s="68">
        <f t="shared" si="243"/>
        <v>13435</v>
      </c>
      <c r="H152" s="68">
        <f t="shared" si="243"/>
        <v>0</v>
      </c>
      <c r="I152" s="68">
        <f t="shared" si="243"/>
        <v>0</v>
      </c>
      <c r="J152" s="68">
        <f t="shared" si="243"/>
        <v>950</v>
      </c>
      <c r="K152" s="68">
        <f t="shared" si="243"/>
        <v>0</v>
      </c>
      <c r="L152" s="68">
        <f t="shared" si="243"/>
        <v>0</v>
      </c>
      <c r="M152" s="68">
        <f t="shared" si="243"/>
        <v>0</v>
      </c>
    </row>
    <row r="153" spans="1:13" s="6" customFormat="1" ht="15.75" customHeight="1" x14ac:dyDescent="0.2">
      <c r="A153" s="88" t="s">
        <v>117</v>
      </c>
      <c r="B153" s="88" t="s">
        <v>116</v>
      </c>
      <c r="C153" s="22">
        <f>SUM(C123,C126,C129,C132,C135,C138,C147,C150)</f>
        <v>998853</v>
      </c>
      <c r="D153" s="22">
        <f t="shared" ref="D153:M153" si="244">SUM(D123,D126,D129,D132,D135,D138,D147,D150)</f>
        <v>682016</v>
      </c>
      <c r="E153" s="22">
        <f t="shared" si="244"/>
        <v>536788</v>
      </c>
      <c r="F153" s="22">
        <f t="shared" si="244"/>
        <v>145228</v>
      </c>
      <c r="G153" s="22">
        <f t="shared" si="244"/>
        <v>166745</v>
      </c>
      <c r="H153" s="22">
        <f t="shared" si="244"/>
        <v>0</v>
      </c>
      <c r="I153" s="22">
        <f t="shared" si="244"/>
        <v>0</v>
      </c>
      <c r="J153" s="22">
        <f t="shared" si="244"/>
        <v>150092</v>
      </c>
      <c r="K153" s="22">
        <f t="shared" si="244"/>
        <v>0</v>
      </c>
      <c r="L153" s="22">
        <f t="shared" si="244"/>
        <v>0</v>
      </c>
      <c r="M153" s="22">
        <f t="shared" si="244"/>
        <v>0</v>
      </c>
    </row>
    <row r="154" spans="1:13" s="6" customFormat="1" ht="15.75" customHeight="1" x14ac:dyDescent="0.2">
      <c r="A154" s="43"/>
      <c r="B154" s="108" t="s">
        <v>356</v>
      </c>
      <c r="C154" s="24">
        <f>D154+G154+H154+I154+J154+K154+L154+M154</f>
        <v>23763</v>
      </c>
      <c r="D154" s="24">
        <f>SUM(E154,F154)</f>
        <v>30326</v>
      </c>
      <c r="E154" s="25">
        <f>SUM(E124,E127,E130,E133,E136,E139,E148,E151)</f>
        <v>25424</v>
      </c>
      <c r="F154" s="25">
        <f t="shared" ref="F154:M154" si="245">SUM(F124,F127,F130,F133,F136,F139,F148,F151)</f>
        <v>4902</v>
      </c>
      <c r="G154" s="25">
        <f t="shared" si="245"/>
        <v>-10363</v>
      </c>
      <c r="H154" s="25">
        <f t="shared" si="245"/>
        <v>0</v>
      </c>
      <c r="I154" s="25">
        <f t="shared" si="245"/>
        <v>0</v>
      </c>
      <c r="J154" s="25">
        <f t="shared" si="245"/>
        <v>3800</v>
      </c>
      <c r="K154" s="25">
        <f t="shared" si="245"/>
        <v>0</v>
      </c>
      <c r="L154" s="25">
        <f t="shared" si="245"/>
        <v>0</v>
      </c>
      <c r="M154" s="25">
        <f t="shared" si="245"/>
        <v>0</v>
      </c>
    </row>
    <row r="155" spans="1:13" s="6" customFormat="1" ht="15.75" customHeight="1" x14ac:dyDescent="0.2">
      <c r="A155" s="84"/>
      <c r="B155" s="84"/>
      <c r="C155" s="68">
        <f>SUM(C153:C154)</f>
        <v>1022616</v>
      </c>
      <c r="D155" s="68">
        <f t="shared" ref="D155" si="246">SUM(D153:D154)</f>
        <v>712342</v>
      </c>
      <c r="E155" s="68">
        <f t="shared" ref="E155:M155" si="247">SUM(E153:E154)</f>
        <v>562212</v>
      </c>
      <c r="F155" s="68">
        <f t="shared" si="247"/>
        <v>150130</v>
      </c>
      <c r="G155" s="68">
        <f t="shared" si="247"/>
        <v>156382</v>
      </c>
      <c r="H155" s="68">
        <f t="shared" si="247"/>
        <v>0</v>
      </c>
      <c r="I155" s="68">
        <f t="shared" si="247"/>
        <v>0</v>
      </c>
      <c r="J155" s="68">
        <f t="shared" si="247"/>
        <v>153892</v>
      </c>
      <c r="K155" s="68">
        <f t="shared" si="247"/>
        <v>0</v>
      </c>
      <c r="L155" s="68">
        <f t="shared" si="247"/>
        <v>0</v>
      </c>
      <c r="M155" s="68">
        <f t="shared" si="247"/>
        <v>0</v>
      </c>
    </row>
    <row r="156" spans="1:13" s="6" customFormat="1" ht="25.5" customHeight="1" x14ac:dyDescent="0.2">
      <c r="A156" s="87" t="s">
        <v>132</v>
      </c>
      <c r="B156" s="87" t="s">
        <v>153</v>
      </c>
      <c r="C156" s="29">
        <f t="shared" ref="C156:C198" si="248">SUM(D156,G156,H156:M156)</f>
        <v>159853</v>
      </c>
      <c r="D156" s="24">
        <f t="shared" si="3"/>
        <v>96003</v>
      </c>
      <c r="E156" s="26">
        <v>77679</v>
      </c>
      <c r="F156" s="26">
        <v>18324</v>
      </c>
      <c r="G156" s="26">
        <v>48850</v>
      </c>
      <c r="H156" s="26"/>
      <c r="I156" s="26"/>
      <c r="J156" s="26">
        <v>15000</v>
      </c>
      <c r="K156" s="31"/>
      <c r="L156" s="31"/>
      <c r="M156" s="31"/>
    </row>
    <row r="157" spans="1:13" s="6" customFormat="1" ht="15.75" customHeight="1" x14ac:dyDescent="0.2">
      <c r="A157" s="43"/>
      <c r="B157" s="43"/>
      <c r="C157" s="24">
        <f>D157+G157+H157+I157+J157+K157+L157+M157</f>
        <v>0</v>
      </c>
      <c r="D157" s="24">
        <f>SUM(E157,F157)</f>
        <v>2500</v>
      </c>
      <c r="E157" s="25">
        <v>1800</v>
      </c>
      <c r="F157" s="26">
        <v>700</v>
      </c>
      <c r="G157" s="26">
        <v>-2500</v>
      </c>
      <c r="H157" s="24"/>
      <c r="I157" s="24"/>
      <c r="J157" s="24"/>
      <c r="K157" s="24"/>
      <c r="L157" s="24"/>
      <c r="M157" s="24"/>
    </row>
    <row r="158" spans="1:13" s="6" customFormat="1" ht="15.75" customHeight="1" x14ac:dyDescent="0.2">
      <c r="A158" s="84"/>
      <c r="B158" s="84"/>
      <c r="C158" s="68">
        <f>SUM(C156:C157)</f>
        <v>159853</v>
      </c>
      <c r="D158" s="68">
        <f t="shared" ref="D158" si="249">SUM(D156:D157)</f>
        <v>98503</v>
      </c>
      <c r="E158" s="68">
        <f t="shared" ref="E158" si="250">SUM(E156:E157)</f>
        <v>79479</v>
      </c>
      <c r="F158" s="68">
        <f t="shared" ref="F158" si="251">SUM(F156:F157)</f>
        <v>19024</v>
      </c>
      <c r="G158" s="68">
        <f t="shared" ref="G158" si="252">SUM(G156:G157)</f>
        <v>46350</v>
      </c>
      <c r="H158" s="68">
        <f t="shared" ref="H158" si="253">SUM(H156:H157)</f>
        <v>0</v>
      </c>
      <c r="I158" s="68">
        <f t="shared" ref="I158" si="254">SUM(I156:I157)</f>
        <v>0</v>
      </c>
      <c r="J158" s="68">
        <f t="shared" ref="J158" si="255">SUM(J156:J157)</f>
        <v>15000</v>
      </c>
      <c r="K158" s="68">
        <f t="shared" ref="K158" si="256">SUM(K156:K157)</f>
        <v>0</v>
      </c>
      <c r="L158" s="68">
        <f t="shared" ref="L158" si="257">SUM(L156:L157)</f>
        <v>0</v>
      </c>
      <c r="M158" s="68">
        <f t="shared" ref="M158" si="258">SUM(M156:M157)</f>
        <v>0</v>
      </c>
    </row>
    <row r="159" spans="1:13" s="35" customFormat="1" ht="15.75" customHeight="1" x14ac:dyDescent="0.2">
      <c r="A159" s="90" t="s">
        <v>155</v>
      </c>
      <c r="B159" s="90" t="s">
        <v>156</v>
      </c>
      <c r="C159" s="29">
        <f>SUM(D159,G159,H159:M159)</f>
        <v>117634</v>
      </c>
      <c r="D159" s="24">
        <f>SUM(E159:F159)</f>
        <v>2234</v>
      </c>
      <c r="E159" s="32">
        <v>1800</v>
      </c>
      <c r="F159" s="32">
        <v>434</v>
      </c>
      <c r="G159" s="32">
        <v>2000</v>
      </c>
      <c r="H159" s="32"/>
      <c r="I159" s="32"/>
      <c r="J159" s="32"/>
      <c r="K159" s="32">
        <v>112750</v>
      </c>
      <c r="L159" s="33">
        <v>650</v>
      </c>
      <c r="M159" s="34"/>
    </row>
    <row r="160" spans="1:13" s="6" customFormat="1" ht="15.75" customHeight="1" x14ac:dyDescent="0.2">
      <c r="A160" s="43"/>
      <c r="B160" s="43"/>
      <c r="C160" s="24">
        <f>D160+G160+H160+I160+J160+K160+L160+M160</f>
        <v>2576</v>
      </c>
      <c r="D160" s="24">
        <f>SUM(E160,F160)</f>
        <v>0</v>
      </c>
      <c r="E160" s="25"/>
      <c r="F160" s="26"/>
      <c r="G160" s="26">
        <v>2576</v>
      </c>
      <c r="H160" s="24"/>
      <c r="I160" s="24"/>
      <c r="J160" s="24"/>
      <c r="K160" s="24"/>
      <c r="L160" s="24"/>
      <c r="M160" s="24"/>
    </row>
    <row r="161" spans="1:13" s="6" customFormat="1" ht="15.75" customHeight="1" x14ac:dyDescent="0.2">
      <c r="A161" s="84"/>
      <c r="B161" s="84"/>
      <c r="C161" s="68">
        <f>SUM(C159:C160)</f>
        <v>120210</v>
      </c>
      <c r="D161" s="68">
        <f t="shared" ref="D161" si="259">SUM(D159:D160)</f>
        <v>2234</v>
      </c>
      <c r="E161" s="68">
        <f t="shared" ref="E161" si="260">SUM(E159:E160)</f>
        <v>1800</v>
      </c>
      <c r="F161" s="68">
        <f t="shared" ref="F161" si="261">SUM(F159:F160)</f>
        <v>434</v>
      </c>
      <c r="G161" s="68">
        <f t="shared" ref="G161" si="262">SUM(G159:G160)</f>
        <v>4576</v>
      </c>
      <c r="H161" s="68">
        <f t="shared" ref="H161" si="263">SUM(H159:H160)</f>
        <v>0</v>
      </c>
      <c r="I161" s="68">
        <f t="shared" ref="I161" si="264">SUM(I159:I160)</f>
        <v>0</v>
      </c>
      <c r="J161" s="68">
        <f t="shared" ref="J161" si="265">SUM(J159:J160)</f>
        <v>0</v>
      </c>
      <c r="K161" s="68">
        <f t="shared" ref="K161" si="266">SUM(K159:K160)</f>
        <v>112750</v>
      </c>
      <c r="L161" s="68">
        <f t="shared" ref="L161" si="267">SUM(L159:L160)</f>
        <v>650</v>
      </c>
      <c r="M161" s="68">
        <f t="shared" ref="M161" si="268">SUM(M159:M160)</f>
        <v>0</v>
      </c>
    </row>
    <row r="162" spans="1:13" s="35" customFormat="1" ht="24.75" customHeight="1" x14ac:dyDescent="0.2">
      <c r="A162" s="90" t="s">
        <v>155</v>
      </c>
      <c r="B162" s="90" t="s">
        <v>264</v>
      </c>
      <c r="C162" s="29">
        <f>SUM(D162,G162,H162:M162)</f>
        <v>9376</v>
      </c>
      <c r="D162" s="24">
        <f>SUM(E162:F162)</f>
        <v>1243</v>
      </c>
      <c r="E162" s="32">
        <v>1005</v>
      </c>
      <c r="F162" s="32">
        <v>238</v>
      </c>
      <c r="G162" s="32"/>
      <c r="H162" s="32"/>
      <c r="I162" s="32"/>
      <c r="J162" s="32"/>
      <c r="K162" s="32">
        <v>8133</v>
      </c>
      <c r="L162" s="33">
        <v>0</v>
      </c>
      <c r="M162" s="34"/>
    </row>
    <row r="163" spans="1:13" s="6" customFormat="1" ht="15.75" customHeight="1" x14ac:dyDescent="0.2">
      <c r="A163" s="43"/>
      <c r="B163" s="43"/>
      <c r="C163" s="24">
        <f>D163+G163+H163+I163+J163+K163+L163+M163</f>
        <v>0</v>
      </c>
      <c r="D163" s="24">
        <f>SUM(E163,F163)</f>
        <v>0</v>
      </c>
      <c r="E163" s="25"/>
      <c r="F163" s="26"/>
      <c r="G163" s="26"/>
      <c r="H163" s="24"/>
      <c r="I163" s="24"/>
      <c r="J163" s="24"/>
      <c r="K163" s="24"/>
      <c r="L163" s="24"/>
      <c r="M163" s="24"/>
    </row>
    <row r="164" spans="1:13" s="6" customFormat="1" ht="15.75" customHeight="1" x14ac:dyDescent="0.2">
      <c r="A164" s="84"/>
      <c r="B164" s="84"/>
      <c r="C164" s="68">
        <f>SUM(C162:C163)</f>
        <v>9376</v>
      </c>
      <c r="D164" s="68">
        <f t="shared" ref="D164:M164" si="269">SUM(D162:D163)</f>
        <v>1243</v>
      </c>
      <c r="E164" s="68">
        <f t="shared" si="269"/>
        <v>1005</v>
      </c>
      <c r="F164" s="68">
        <f t="shared" si="269"/>
        <v>238</v>
      </c>
      <c r="G164" s="68">
        <f t="shared" si="269"/>
        <v>0</v>
      </c>
      <c r="H164" s="68">
        <f t="shared" si="269"/>
        <v>0</v>
      </c>
      <c r="I164" s="68">
        <f t="shared" si="269"/>
        <v>0</v>
      </c>
      <c r="J164" s="68">
        <f t="shared" si="269"/>
        <v>0</v>
      </c>
      <c r="K164" s="68">
        <f t="shared" si="269"/>
        <v>8133</v>
      </c>
      <c r="L164" s="68">
        <f t="shared" si="269"/>
        <v>0</v>
      </c>
      <c r="M164" s="68">
        <f t="shared" si="269"/>
        <v>0</v>
      </c>
    </row>
    <row r="165" spans="1:13" s="6" customFormat="1" ht="15.75" customHeight="1" x14ac:dyDescent="0.2">
      <c r="A165" s="90" t="s">
        <v>154</v>
      </c>
      <c r="B165" s="87" t="s">
        <v>265</v>
      </c>
      <c r="C165" s="29">
        <f>SUM(D165,G165,H165:M165)</f>
        <v>111221</v>
      </c>
      <c r="D165" s="24">
        <f>SUM(E165:F165)</f>
        <v>111198</v>
      </c>
      <c r="E165" s="26">
        <v>89777</v>
      </c>
      <c r="F165" s="26">
        <v>21421</v>
      </c>
      <c r="G165" s="26">
        <v>23</v>
      </c>
      <c r="H165" s="26"/>
      <c r="I165" s="26"/>
      <c r="J165" s="26"/>
      <c r="K165" s="31"/>
      <c r="L165" s="31"/>
      <c r="M165" s="31"/>
    </row>
    <row r="166" spans="1:13" s="6" customFormat="1" ht="15.75" customHeight="1" x14ac:dyDescent="0.2">
      <c r="A166" s="43"/>
      <c r="B166" s="43"/>
      <c r="C166" s="24">
        <f>D166+G166+H166+I166+J166+K166+L166+M166</f>
        <v>0</v>
      </c>
      <c r="D166" s="24">
        <f>SUM(E166,F166)</f>
        <v>-20</v>
      </c>
      <c r="E166" s="25">
        <v>-3020</v>
      </c>
      <c r="F166" s="26">
        <v>3000</v>
      </c>
      <c r="G166" s="26">
        <v>20</v>
      </c>
      <c r="H166" s="24"/>
      <c r="I166" s="24"/>
      <c r="J166" s="24"/>
      <c r="K166" s="24"/>
      <c r="L166" s="24"/>
      <c r="M166" s="24"/>
    </row>
    <row r="167" spans="1:13" s="6" customFormat="1" ht="15.75" customHeight="1" x14ac:dyDescent="0.2">
      <c r="A167" s="84"/>
      <c r="B167" s="84"/>
      <c r="C167" s="68">
        <f>SUM(C165:C166)</f>
        <v>111221</v>
      </c>
      <c r="D167" s="68">
        <f t="shared" ref="D167" si="270">SUM(D165:D166)</f>
        <v>111178</v>
      </c>
      <c r="E167" s="68">
        <f t="shared" ref="E167" si="271">SUM(E165:E166)</f>
        <v>86757</v>
      </c>
      <c r="F167" s="68">
        <f t="shared" ref="F167" si="272">SUM(F165:F166)</f>
        <v>24421</v>
      </c>
      <c r="G167" s="68">
        <f t="shared" ref="G167" si="273">SUM(G165:G166)</f>
        <v>43</v>
      </c>
      <c r="H167" s="68">
        <f t="shared" ref="H167" si="274">SUM(H165:H166)</f>
        <v>0</v>
      </c>
      <c r="I167" s="68">
        <f t="shared" ref="I167" si="275">SUM(I165:I166)</f>
        <v>0</v>
      </c>
      <c r="J167" s="68">
        <f t="shared" ref="J167" si="276">SUM(J165:J166)</f>
        <v>0</v>
      </c>
      <c r="K167" s="68">
        <f t="shared" ref="K167" si="277">SUM(K165:K166)</f>
        <v>0</v>
      </c>
      <c r="L167" s="68">
        <f t="shared" ref="L167" si="278">SUM(L165:L166)</f>
        <v>0</v>
      </c>
      <c r="M167" s="68">
        <f t="shared" ref="M167" si="279">SUM(M165:M166)</f>
        <v>0</v>
      </c>
    </row>
    <row r="168" spans="1:13" s="6" customFormat="1" ht="15.75" customHeight="1" x14ac:dyDescent="0.2">
      <c r="A168" s="90" t="s">
        <v>154</v>
      </c>
      <c r="B168" s="87" t="s">
        <v>266</v>
      </c>
      <c r="C168" s="29">
        <f>SUM(D168,G168,H168:M168)</f>
        <v>14898</v>
      </c>
      <c r="D168" s="24">
        <f>SUM(E168:F168)</f>
        <v>13998</v>
      </c>
      <c r="E168" s="26">
        <v>10811</v>
      </c>
      <c r="F168" s="26">
        <v>3187</v>
      </c>
      <c r="G168" s="26">
        <v>900</v>
      </c>
      <c r="H168" s="26"/>
      <c r="I168" s="26"/>
      <c r="J168" s="26"/>
      <c r="K168" s="31"/>
      <c r="L168" s="31"/>
      <c r="M168" s="31"/>
    </row>
    <row r="169" spans="1:13" s="6" customFormat="1" ht="15.75" customHeight="1" x14ac:dyDescent="0.2">
      <c r="A169" s="43"/>
      <c r="B169" s="43"/>
      <c r="C169" s="24">
        <f>D169+G169+H169+I169+J169+K169+L169+M169</f>
        <v>770</v>
      </c>
      <c r="D169" s="24">
        <f>SUM(E169,F169)</f>
        <v>951</v>
      </c>
      <c r="E169" s="25">
        <v>770</v>
      </c>
      <c r="F169" s="26">
        <v>181</v>
      </c>
      <c r="G169" s="26">
        <v>-181</v>
      </c>
      <c r="H169" s="24"/>
      <c r="I169" s="24"/>
      <c r="J169" s="24"/>
      <c r="K169" s="24"/>
      <c r="L169" s="24"/>
      <c r="M169" s="24"/>
    </row>
    <row r="170" spans="1:13" s="6" customFormat="1" ht="15.75" customHeight="1" x14ac:dyDescent="0.2">
      <c r="A170" s="84"/>
      <c r="B170" s="84"/>
      <c r="C170" s="68">
        <f>SUM(C168:C169)</f>
        <v>15668</v>
      </c>
      <c r="D170" s="68">
        <f t="shared" ref="D170:M170" si="280">SUM(D168:D169)</f>
        <v>14949</v>
      </c>
      <c r="E170" s="68">
        <f t="shared" si="280"/>
        <v>11581</v>
      </c>
      <c r="F170" s="68">
        <f t="shared" si="280"/>
        <v>3368</v>
      </c>
      <c r="G170" s="68">
        <f t="shared" si="280"/>
        <v>719</v>
      </c>
      <c r="H170" s="68">
        <f t="shared" si="280"/>
        <v>0</v>
      </c>
      <c r="I170" s="68">
        <f t="shared" si="280"/>
        <v>0</v>
      </c>
      <c r="J170" s="68">
        <f t="shared" si="280"/>
        <v>0</v>
      </c>
      <c r="K170" s="68">
        <f t="shared" si="280"/>
        <v>0</v>
      </c>
      <c r="L170" s="68">
        <f t="shared" si="280"/>
        <v>0</v>
      </c>
      <c r="M170" s="68">
        <f t="shared" si="280"/>
        <v>0</v>
      </c>
    </row>
    <row r="171" spans="1:13" s="6" customFormat="1" ht="15.75" customHeight="1" x14ac:dyDescent="0.2">
      <c r="A171" s="87" t="s">
        <v>119</v>
      </c>
      <c r="B171" s="87" t="s">
        <v>238</v>
      </c>
      <c r="C171" s="29">
        <f>SUM(D171,G171,H171:M171)</f>
        <v>71000</v>
      </c>
      <c r="D171" s="24">
        <f>SUM(E171:F171)</f>
        <v>0</v>
      </c>
      <c r="E171" s="26"/>
      <c r="F171" s="26"/>
      <c r="G171" s="26"/>
      <c r="H171" s="26"/>
      <c r="I171" s="26"/>
      <c r="J171" s="26">
        <v>71000</v>
      </c>
      <c r="K171" s="31"/>
      <c r="L171" s="31"/>
      <c r="M171" s="31"/>
    </row>
    <row r="172" spans="1:13" s="6" customFormat="1" ht="15.75" customHeight="1" x14ac:dyDescent="0.2">
      <c r="A172" s="43"/>
      <c r="B172" s="43"/>
      <c r="C172" s="24">
        <f>D172+G172+H172+I172+J172+K172+L172+M172</f>
        <v>0</v>
      </c>
      <c r="D172" s="24">
        <f>SUM(E172,F172)</f>
        <v>0</v>
      </c>
      <c r="E172" s="25"/>
      <c r="F172" s="26"/>
      <c r="G172" s="26"/>
      <c r="H172" s="24"/>
      <c r="I172" s="24"/>
      <c r="J172" s="24"/>
      <c r="K172" s="24"/>
      <c r="L172" s="24"/>
      <c r="M172" s="24"/>
    </row>
    <row r="173" spans="1:13" s="6" customFormat="1" ht="15.75" customHeight="1" x14ac:dyDescent="0.2">
      <c r="A173" s="84"/>
      <c r="B173" s="84"/>
      <c r="C173" s="68">
        <f>SUM(C171:C172)</f>
        <v>71000</v>
      </c>
      <c r="D173" s="68">
        <f t="shared" ref="D173" si="281">SUM(D171:D172)</f>
        <v>0</v>
      </c>
      <c r="E173" s="68">
        <f t="shared" ref="E173" si="282">SUM(E171:E172)</f>
        <v>0</v>
      </c>
      <c r="F173" s="68">
        <f t="shared" ref="F173" si="283">SUM(F171:F172)</f>
        <v>0</v>
      </c>
      <c r="G173" s="68">
        <f t="shared" ref="G173" si="284">SUM(G171:G172)</f>
        <v>0</v>
      </c>
      <c r="H173" s="68">
        <f t="shared" ref="H173" si="285">SUM(H171:H172)</f>
        <v>0</v>
      </c>
      <c r="I173" s="68">
        <f t="shared" ref="I173" si="286">SUM(I171:I172)</f>
        <v>0</v>
      </c>
      <c r="J173" s="68">
        <f t="shared" ref="J173" si="287">SUM(J171:J172)</f>
        <v>71000</v>
      </c>
      <c r="K173" s="68">
        <f t="shared" ref="K173" si="288">SUM(K171:K172)</f>
        <v>0</v>
      </c>
      <c r="L173" s="68">
        <f t="shared" ref="L173" si="289">SUM(L171:L172)</f>
        <v>0</v>
      </c>
      <c r="M173" s="68">
        <f t="shared" ref="M173" si="290">SUM(M171:M172)</f>
        <v>0</v>
      </c>
    </row>
    <row r="174" spans="1:13" s="6" customFormat="1" ht="15.75" customHeight="1" x14ac:dyDescent="0.2">
      <c r="A174" s="87" t="s">
        <v>119</v>
      </c>
      <c r="B174" s="87" t="s">
        <v>219</v>
      </c>
      <c r="C174" s="29">
        <f t="shared" ref="C174:C195" si="291">SUM(D174,G174,H174:M174)</f>
        <v>422830</v>
      </c>
      <c r="D174" s="24">
        <f t="shared" ref="D174:D195" si="292">SUM(E174:F174)</f>
        <v>0</v>
      </c>
      <c r="E174" s="26"/>
      <c r="F174" s="26"/>
      <c r="G174" s="26"/>
      <c r="H174" s="26"/>
      <c r="I174" s="26"/>
      <c r="J174" s="26">
        <v>422830</v>
      </c>
      <c r="K174" s="31"/>
      <c r="L174" s="31"/>
      <c r="M174" s="31"/>
    </row>
    <row r="175" spans="1:13" s="6" customFormat="1" ht="15.75" customHeight="1" x14ac:dyDescent="0.2">
      <c r="A175" s="43"/>
      <c r="B175" s="43"/>
      <c r="C175" s="24">
        <f>D175+G175+H175+I175+J175+K175+L175+M175</f>
        <v>798</v>
      </c>
      <c r="D175" s="24">
        <f>SUM(E175,F175)</f>
        <v>0</v>
      </c>
      <c r="E175" s="25"/>
      <c r="F175" s="26"/>
      <c r="G175" s="26"/>
      <c r="H175" s="24"/>
      <c r="I175" s="24"/>
      <c r="J175" s="24">
        <v>798</v>
      </c>
      <c r="K175" s="24"/>
      <c r="L175" s="24"/>
      <c r="M175" s="24"/>
    </row>
    <row r="176" spans="1:13" s="6" customFormat="1" ht="15.75" customHeight="1" x14ac:dyDescent="0.2">
      <c r="A176" s="84"/>
      <c r="B176" s="84"/>
      <c r="C176" s="68">
        <f>SUM(C174:C175)</f>
        <v>423628</v>
      </c>
      <c r="D176" s="68">
        <f t="shared" ref="D176" si="293">SUM(D174:D175)</f>
        <v>0</v>
      </c>
      <c r="E176" s="68">
        <f t="shared" ref="E176" si="294">SUM(E174:E175)</f>
        <v>0</v>
      </c>
      <c r="F176" s="68">
        <f t="shared" ref="F176" si="295">SUM(F174:F175)</f>
        <v>0</v>
      </c>
      <c r="G176" s="68">
        <f t="shared" ref="G176" si="296">SUM(G174:G175)</f>
        <v>0</v>
      </c>
      <c r="H176" s="68">
        <f t="shared" ref="H176" si="297">SUM(H174:H175)</f>
        <v>0</v>
      </c>
      <c r="I176" s="68">
        <f t="shared" ref="I176" si="298">SUM(I174:I175)</f>
        <v>0</v>
      </c>
      <c r="J176" s="68">
        <f t="shared" ref="J176" si="299">SUM(J174:J175)</f>
        <v>423628</v>
      </c>
      <c r="K176" s="68">
        <f t="shared" ref="K176" si="300">SUM(K174:K175)</f>
        <v>0</v>
      </c>
      <c r="L176" s="68">
        <f t="shared" ref="L176" si="301">SUM(L174:L175)</f>
        <v>0</v>
      </c>
      <c r="M176" s="68">
        <f t="shared" ref="M176" si="302">SUM(M174:M175)</f>
        <v>0</v>
      </c>
    </row>
    <row r="177" spans="1:13" s="6" customFormat="1" ht="27" customHeight="1" x14ac:dyDescent="0.2">
      <c r="A177" s="87" t="s">
        <v>119</v>
      </c>
      <c r="B177" s="87" t="s">
        <v>267</v>
      </c>
      <c r="C177" s="29">
        <f t="shared" ref="C177" si="303">SUM(D177,G177,H177:M177)</f>
        <v>79464</v>
      </c>
      <c r="D177" s="24">
        <f t="shared" ref="D177" si="304">SUM(E177:F177)</f>
        <v>0</v>
      </c>
      <c r="E177" s="26"/>
      <c r="F177" s="26"/>
      <c r="G177" s="26"/>
      <c r="H177" s="26"/>
      <c r="I177" s="26"/>
      <c r="J177" s="26">
        <v>79464</v>
      </c>
      <c r="K177" s="31"/>
      <c r="L177" s="31"/>
      <c r="M177" s="31"/>
    </row>
    <row r="178" spans="1:13" s="6" customFormat="1" ht="15.75" customHeight="1" x14ac:dyDescent="0.2">
      <c r="A178" s="43"/>
      <c r="B178" s="43"/>
      <c r="C178" s="24">
        <f>D178+G178+H178+I178+J178+K178+L178+M178</f>
        <v>0</v>
      </c>
      <c r="D178" s="24">
        <f>SUM(E178,F178)</f>
        <v>0</v>
      </c>
      <c r="E178" s="25"/>
      <c r="F178" s="26"/>
      <c r="G178" s="26"/>
      <c r="H178" s="24"/>
      <c r="I178" s="24"/>
      <c r="J178" s="24"/>
      <c r="K178" s="24"/>
      <c r="L178" s="24"/>
      <c r="M178" s="24"/>
    </row>
    <row r="179" spans="1:13" s="6" customFormat="1" ht="15.75" customHeight="1" x14ac:dyDescent="0.2">
      <c r="A179" s="84"/>
      <c r="B179" s="84"/>
      <c r="C179" s="68">
        <f>SUM(C177:C178)</f>
        <v>79464</v>
      </c>
      <c r="D179" s="68">
        <f t="shared" ref="D179:M179" si="305">SUM(D177:D178)</f>
        <v>0</v>
      </c>
      <c r="E179" s="68">
        <f t="shared" si="305"/>
        <v>0</v>
      </c>
      <c r="F179" s="68">
        <f t="shared" si="305"/>
        <v>0</v>
      </c>
      <c r="G179" s="68">
        <f t="shared" si="305"/>
        <v>0</v>
      </c>
      <c r="H179" s="68">
        <f t="shared" si="305"/>
        <v>0</v>
      </c>
      <c r="I179" s="68">
        <f t="shared" si="305"/>
        <v>0</v>
      </c>
      <c r="J179" s="68">
        <f t="shared" si="305"/>
        <v>79464</v>
      </c>
      <c r="K179" s="68">
        <f t="shared" si="305"/>
        <v>0</v>
      </c>
      <c r="L179" s="68">
        <f t="shared" si="305"/>
        <v>0</v>
      </c>
      <c r="M179" s="68">
        <f t="shared" si="305"/>
        <v>0</v>
      </c>
    </row>
    <row r="180" spans="1:13" s="6" customFormat="1" ht="24" customHeight="1" x14ac:dyDescent="0.2">
      <c r="A180" s="87" t="s">
        <v>119</v>
      </c>
      <c r="B180" s="87" t="s">
        <v>360</v>
      </c>
      <c r="C180" s="29">
        <f t="shared" si="291"/>
        <v>752178</v>
      </c>
      <c r="D180" s="24">
        <f t="shared" si="292"/>
        <v>0</v>
      </c>
      <c r="E180" s="26"/>
      <c r="F180" s="26"/>
      <c r="G180" s="26">
        <v>702178</v>
      </c>
      <c r="H180" s="26"/>
      <c r="I180" s="26"/>
      <c r="J180" s="26">
        <v>50000</v>
      </c>
      <c r="K180" s="31"/>
      <c r="L180" s="31"/>
      <c r="M180" s="31"/>
    </row>
    <row r="181" spans="1:13" s="6" customFormat="1" ht="15.75" customHeight="1" x14ac:dyDescent="0.2">
      <c r="A181" s="43"/>
      <c r="B181" s="43"/>
      <c r="C181" s="24">
        <f>D181+G181+H181+I181+J181+K181+L181+M181</f>
        <v>76562</v>
      </c>
      <c r="D181" s="24">
        <f>SUM(E181,F181)</f>
        <v>0</v>
      </c>
      <c r="E181" s="25"/>
      <c r="F181" s="26"/>
      <c r="G181" s="26">
        <v>116562</v>
      </c>
      <c r="H181" s="24"/>
      <c r="I181" s="24"/>
      <c r="J181" s="24">
        <v>-40000</v>
      </c>
      <c r="K181" s="24"/>
      <c r="L181" s="24"/>
      <c r="M181" s="24"/>
    </row>
    <row r="182" spans="1:13" s="6" customFormat="1" ht="15.75" customHeight="1" x14ac:dyDescent="0.2">
      <c r="A182" s="84"/>
      <c r="B182" s="84"/>
      <c r="C182" s="68">
        <f>SUM(C180:C181)</f>
        <v>828740</v>
      </c>
      <c r="D182" s="68">
        <f t="shared" ref="D182" si="306">SUM(D180:D181)</f>
        <v>0</v>
      </c>
      <c r="E182" s="68">
        <f t="shared" ref="E182" si="307">SUM(E180:E181)</f>
        <v>0</v>
      </c>
      <c r="F182" s="68">
        <f t="shared" ref="F182" si="308">SUM(F180:F181)</f>
        <v>0</v>
      </c>
      <c r="G182" s="68">
        <f t="shared" ref="G182" si="309">SUM(G180:G181)</f>
        <v>818740</v>
      </c>
      <c r="H182" s="68">
        <f t="shared" ref="H182" si="310">SUM(H180:H181)</f>
        <v>0</v>
      </c>
      <c r="I182" s="68">
        <f t="shared" ref="I182" si="311">SUM(I180:I181)</f>
        <v>0</v>
      </c>
      <c r="J182" s="68">
        <f t="shared" ref="J182" si="312">SUM(J180:J181)</f>
        <v>10000</v>
      </c>
      <c r="K182" s="68">
        <f t="shared" ref="K182" si="313">SUM(K180:K181)</f>
        <v>0</v>
      </c>
      <c r="L182" s="68">
        <f t="shared" ref="L182" si="314">SUM(L180:L181)</f>
        <v>0</v>
      </c>
      <c r="M182" s="68">
        <f t="shared" ref="M182" si="315">SUM(M180:M181)</f>
        <v>0</v>
      </c>
    </row>
    <row r="183" spans="1:13" s="6" customFormat="1" ht="15.75" customHeight="1" x14ac:dyDescent="0.2">
      <c r="A183" s="87" t="s">
        <v>119</v>
      </c>
      <c r="B183" s="87" t="s">
        <v>268</v>
      </c>
      <c r="C183" s="29">
        <f t="shared" ref="C183" si="316">SUM(D183,G183,H183:M183)</f>
        <v>191585</v>
      </c>
      <c r="D183" s="24">
        <f t="shared" ref="D183" si="317">SUM(E183:F183)</f>
        <v>0</v>
      </c>
      <c r="E183" s="26"/>
      <c r="F183" s="26"/>
      <c r="G183" s="26">
        <v>191585</v>
      </c>
      <c r="H183" s="26"/>
      <c r="I183" s="26"/>
      <c r="J183" s="26"/>
      <c r="K183" s="31"/>
      <c r="L183" s="31"/>
      <c r="M183" s="31"/>
    </row>
    <row r="184" spans="1:13" s="6" customFormat="1" ht="15.75" customHeight="1" x14ac:dyDescent="0.2">
      <c r="A184" s="43"/>
      <c r="B184" s="43"/>
      <c r="C184" s="24">
        <f>D184+G184+H184+I184+J184+K184+L184+M184</f>
        <v>0</v>
      </c>
      <c r="D184" s="24">
        <f>SUM(E184,F184)</f>
        <v>0</v>
      </c>
      <c r="E184" s="25"/>
      <c r="F184" s="26"/>
      <c r="G184" s="26"/>
      <c r="H184" s="24"/>
      <c r="I184" s="24"/>
      <c r="J184" s="24"/>
      <c r="K184" s="24"/>
      <c r="L184" s="24"/>
      <c r="M184" s="24"/>
    </row>
    <row r="185" spans="1:13" s="6" customFormat="1" ht="15.75" customHeight="1" x14ac:dyDescent="0.2">
      <c r="A185" s="84"/>
      <c r="B185" s="84"/>
      <c r="C185" s="68">
        <f>SUM(C183:C184)</f>
        <v>191585</v>
      </c>
      <c r="D185" s="68">
        <f t="shared" ref="D185:M185" si="318">SUM(D183:D184)</f>
        <v>0</v>
      </c>
      <c r="E185" s="68">
        <f t="shared" si="318"/>
        <v>0</v>
      </c>
      <c r="F185" s="68">
        <f t="shared" si="318"/>
        <v>0</v>
      </c>
      <c r="G185" s="68">
        <f t="shared" si="318"/>
        <v>191585</v>
      </c>
      <c r="H185" s="68">
        <f t="shared" si="318"/>
        <v>0</v>
      </c>
      <c r="I185" s="68">
        <f t="shared" si="318"/>
        <v>0</v>
      </c>
      <c r="J185" s="68">
        <f t="shared" si="318"/>
        <v>0</v>
      </c>
      <c r="K185" s="68">
        <f t="shared" si="318"/>
        <v>0</v>
      </c>
      <c r="L185" s="68">
        <f t="shared" si="318"/>
        <v>0</v>
      </c>
      <c r="M185" s="68">
        <f t="shared" si="318"/>
        <v>0</v>
      </c>
    </row>
    <row r="186" spans="1:13" s="6" customFormat="1" ht="15.75" customHeight="1" x14ac:dyDescent="0.2">
      <c r="A186" s="87" t="s">
        <v>178</v>
      </c>
      <c r="B186" s="87" t="s">
        <v>220</v>
      </c>
      <c r="C186" s="29">
        <f t="shared" si="291"/>
        <v>146800</v>
      </c>
      <c r="D186" s="24">
        <f t="shared" si="292"/>
        <v>0</v>
      </c>
      <c r="E186" s="26"/>
      <c r="F186" s="26"/>
      <c r="G186" s="26"/>
      <c r="H186" s="26"/>
      <c r="I186" s="26"/>
      <c r="J186" s="26">
        <v>146800</v>
      </c>
      <c r="K186" s="31"/>
      <c r="L186" s="31"/>
      <c r="M186" s="31"/>
    </row>
    <row r="187" spans="1:13" s="6" customFormat="1" ht="15.75" customHeight="1" x14ac:dyDescent="0.2">
      <c r="A187" s="43"/>
      <c r="B187" s="43"/>
      <c r="C187" s="24">
        <f>D187+G187+H187+I187+J187+K187+L187+M187</f>
        <v>0</v>
      </c>
      <c r="D187" s="24">
        <f>SUM(E187,F187)</f>
        <v>0</v>
      </c>
      <c r="E187" s="25"/>
      <c r="F187" s="26"/>
      <c r="G187" s="26"/>
      <c r="H187" s="24"/>
      <c r="I187" s="24"/>
      <c r="J187" s="24"/>
      <c r="K187" s="24"/>
      <c r="L187" s="24"/>
      <c r="M187" s="24"/>
    </row>
    <row r="188" spans="1:13" s="6" customFormat="1" ht="15.75" customHeight="1" x14ac:dyDescent="0.2">
      <c r="A188" s="84"/>
      <c r="B188" s="84"/>
      <c r="C188" s="68">
        <f>SUM(C186:C187)</f>
        <v>146800</v>
      </c>
      <c r="D188" s="68">
        <f t="shared" ref="D188" si="319">SUM(D186:D187)</f>
        <v>0</v>
      </c>
      <c r="E188" s="68">
        <f t="shared" ref="E188" si="320">SUM(E186:E187)</f>
        <v>0</v>
      </c>
      <c r="F188" s="68">
        <f t="shared" ref="F188" si="321">SUM(F186:F187)</f>
        <v>0</v>
      </c>
      <c r="G188" s="68">
        <f t="shared" ref="G188" si="322">SUM(G186:G187)</f>
        <v>0</v>
      </c>
      <c r="H188" s="68">
        <f t="shared" ref="H188" si="323">SUM(H186:H187)</f>
        <v>0</v>
      </c>
      <c r="I188" s="68">
        <f t="shared" ref="I188" si="324">SUM(I186:I187)</f>
        <v>0</v>
      </c>
      <c r="J188" s="68">
        <f t="shared" ref="J188" si="325">SUM(J186:J187)</f>
        <v>146800</v>
      </c>
      <c r="K188" s="68">
        <f t="shared" ref="K188" si="326">SUM(K186:K187)</f>
        <v>0</v>
      </c>
      <c r="L188" s="68">
        <f t="shared" ref="L188" si="327">SUM(L186:L187)</f>
        <v>0</v>
      </c>
      <c r="M188" s="68">
        <f t="shared" ref="M188" si="328">SUM(M186:M187)</f>
        <v>0</v>
      </c>
    </row>
    <row r="189" spans="1:13" s="6" customFormat="1" ht="18.75" customHeight="1" x14ac:dyDescent="0.2">
      <c r="A189" s="87" t="s">
        <v>178</v>
      </c>
      <c r="B189" s="87" t="s">
        <v>361</v>
      </c>
      <c r="C189" s="29">
        <f t="shared" si="291"/>
        <v>0</v>
      </c>
      <c r="D189" s="24">
        <f t="shared" si="292"/>
        <v>0</v>
      </c>
      <c r="E189" s="26"/>
      <c r="F189" s="26"/>
      <c r="G189" s="26"/>
      <c r="H189" s="26"/>
      <c r="I189" s="26"/>
      <c r="J189" s="26"/>
      <c r="K189" s="31"/>
      <c r="L189" s="31"/>
      <c r="M189" s="31"/>
    </row>
    <row r="190" spans="1:13" s="6" customFormat="1" ht="17.25" customHeight="1" x14ac:dyDescent="0.2">
      <c r="A190" s="43"/>
      <c r="B190" s="43"/>
      <c r="C190" s="24">
        <f>D190+G190+H190+I190+J190+K190+L190+M190</f>
        <v>6000</v>
      </c>
      <c r="D190" s="24">
        <f>SUM(E190,F190)</f>
        <v>0</v>
      </c>
      <c r="E190" s="25"/>
      <c r="F190" s="26"/>
      <c r="G190" s="26">
        <v>6000</v>
      </c>
      <c r="H190" s="24"/>
      <c r="I190" s="24"/>
      <c r="J190" s="24"/>
      <c r="K190" s="24"/>
      <c r="L190" s="24"/>
      <c r="M190" s="24"/>
    </row>
    <row r="191" spans="1:13" s="6" customFormat="1" ht="15.75" customHeight="1" x14ac:dyDescent="0.2">
      <c r="A191" s="84"/>
      <c r="B191" s="84"/>
      <c r="C191" s="68">
        <f t="shared" ref="C191:M191" si="329">SUM(C189:C190)</f>
        <v>6000</v>
      </c>
      <c r="D191" s="68">
        <f t="shared" si="329"/>
        <v>0</v>
      </c>
      <c r="E191" s="68">
        <f t="shared" si="329"/>
        <v>0</v>
      </c>
      <c r="F191" s="68">
        <f t="shared" si="329"/>
        <v>0</v>
      </c>
      <c r="G191" s="68">
        <f t="shared" si="329"/>
        <v>6000</v>
      </c>
      <c r="H191" s="68">
        <f t="shared" si="329"/>
        <v>0</v>
      </c>
      <c r="I191" s="68">
        <f t="shared" si="329"/>
        <v>0</v>
      </c>
      <c r="J191" s="68">
        <f t="shared" si="329"/>
        <v>0</v>
      </c>
      <c r="K191" s="68">
        <f t="shared" si="329"/>
        <v>0</v>
      </c>
      <c r="L191" s="68">
        <f t="shared" si="329"/>
        <v>0</v>
      </c>
      <c r="M191" s="68">
        <f t="shared" si="329"/>
        <v>0</v>
      </c>
    </row>
    <row r="192" spans="1:13" s="6" customFormat="1" ht="15.75" customHeight="1" x14ac:dyDescent="0.2">
      <c r="A192" s="87" t="s">
        <v>178</v>
      </c>
      <c r="B192" s="87" t="s">
        <v>239</v>
      </c>
      <c r="C192" s="29">
        <f t="shared" si="291"/>
        <v>208055</v>
      </c>
      <c r="D192" s="24">
        <f t="shared" si="292"/>
        <v>0</v>
      </c>
      <c r="E192" s="26"/>
      <c r="F192" s="26"/>
      <c r="G192" s="26"/>
      <c r="H192" s="26"/>
      <c r="I192" s="26"/>
      <c r="J192" s="26">
        <v>208055</v>
      </c>
      <c r="K192" s="31"/>
      <c r="L192" s="31"/>
      <c r="M192" s="31"/>
    </row>
    <row r="193" spans="1:15" s="6" customFormat="1" ht="12" customHeight="1" x14ac:dyDescent="0.2">
      <c r="A193" s="43"/>
      <c r="B193" s="43"/>
      <c r="C193" s="24">
        <f>D193+G193+H193+I193+J193+K193+L193+M193</f>
        <v>-76562</v>
      </c>
      <c r="D193" s="24">
        <f>SUM(E193,F193)</f>
        <v>0</v>
      </c>
      <c r="E193" s="25"/>
      <c r="F193" s="26"/>
      <c r="G193" s="26"/>
      <c r="H193" s="24"/>
      <c r="I193" s="24"/>
      <c r="J193" s="24">
        <v>-76562</v>
      </c>
      <c r="K193" s="24"/>
      <c r="L193" s="24"/>
      <c r="M193" s="24"/>
    </row>
    <row r="194" spans="1:15" s="6" customFormat="1" ht="15.75" customHeight="1" x14ac:dyDescent="0.2">
      <c r="A194" s="84"/>
      <c r="B194" s="84"/>
      <c r="C194" s="68">
        <f>SUM(C192:C193)</f>
        <v>131493</v>
      </c>
      <c r="D194" s="68">
        <f t="shared" ref="D194" si="330">SUM(D192:D193)</f>
        <v>0</v>
      </c>
      <c r="E194" s="68">
        <f t="shared" ref="E194" si="331">SUM(E192:E193)</f>
        <v>0</v>
      </c>
      <c r="F194" s="68">
        <f t="shared" ref="F194" si="332">SUM(F192:F193)</f>
        <v>0</v>
      </c>
      <c r="G194" s="68">
        <f t="shared" ref="G194" si="333">SUM(G192:G193)</f>
        <v>0</v>
      </c>
      <c r="H194" s="68">
        <f t="shared" ref="H194" si="334">SUM(H192:H193)</f>
        <v>0</v>
      </c>
      <c r="I194" s="68">
        <f t="shared" ref="I194" si="335">SUM(I192:I193)</f>
        <v>0</v>
      </c>
      <c r="J194" s="68">
        <f t="shared" ref="J194" si="336">SUM(J192:J193)</f>
        <v>131493</v>
      </c>
      <c r="K194" s="68">
        <f t="shared" ref="K194" si="337">SUM(K192:K193)</f>
        <v>0</v>
      </c>
      <c r="L194" s="68">
        <f t="shared" ref="L194" si="338">SUM(L192:L193)</f>
        <v>0</v>
      </c>
      <c r="M194" s="68">
        <f t="shared" ref="M194" si="339">SUM(M192:M193)</f>
        <v>0</v>
      </c>
    </row>
    <row r="195" spans="1:15" s="6" customFormat="1" ht="15.75" customHeight="1" x14ac:dyDescent="0.2">
      <c r="A195" s="87" t="s">
        <v>178</v>
      </c>
      <c r="B195" s="87"/>
      <c r="C195" s="29">
        <f t="shared" si="291"/>
        <v>0</v>
      </c>
      <c r="D195" s="24">
        <f t="shared" si="292"/>
        <v>0</v>
      </c>
      <c r="E195" s="26"/>
      <c r="F195" s="26"/>
      <c r="G195" s="26"/>
      <c r="H195" s="26"/>
      <c r="I195" s="26"/>
      <c r="J195" s="26">
        <v>0</v>
      </c>
      <c r="K195" s="31"/>
      <c r="L195" s="31"/>
      <c r="M195" s="31"/>
    </row>
    <row r="196" spans="1:15" s="6" customFormat="1" ht="12" customHeight="1" x14ac:dyDescent="0.2">
      <c r="A196" s="43"/>
      <c r="B196" s="43"/>
      <c r="C196" s="24">
        <f>D196+G196+H196+I196+J196+K196+L196+M196</f>
        <v>0</v>
      </c>
      <c r="D196" s="24">
        <f>SUM(E196,F196)</f>
        <v>0</v>
      </c>
      <c r="E196" s="25"/>
      <c r="F196" s="26"/>
      <c r="G196" s="26"/>
      <c r="H196" s="24"/>
      <c r="I196" s="24"/>
      <c r="J196" s="24"/>
      <c r="K196" s="24"/>
      <c r="L196" s="24"/>
      <c r="M196" s="24"/>
    </row>
    <row r="197" spans="1:15" s="6" customFormat="1" ht="15.75" customHeight="1" x14ac:dyDescent="0.2">
      <c r="A197" s="84"/>
      <c r="B197" s="84"/>
      <c r="C197" s="68">
        <f>SUM(C195:C196)</f>
        <v>0</v>
      </c>
      <c r="D197" s="68">
        <f t="shared" ref="D197" si="340">SUM(D195:D196)</f>
        <v>0</v>
      </c>
      <c r="E197" s="68">
        <f t="shared" ref="E197" si="341">SUM(E195:E196)</f>
        <v>0</v>
      </c>
      <c r="F197" s="68">
        <f t="shared" ref="F197" si="342">SUM(F195:F196)</f>
        <v>0</v>
      </c>
      <c r="G197" s="68">
        <f t="shared" ref="G197" si="343">SUM(G195:G196)</f>
        <v>0</v>
      </c>
      <c r="H197" s="68">
        <f t="shared" ref="H197" si="344">SUM(H195:H196)</f>
        <v>0</v>
      </c>
      <c r="I197" s="68">
        <f t="shared" ref="I197" si="345">SUM(I195:I196)</f>
        <v>0</v>
      </c>
      <c r="J197" s="68">
        <f t="shared" ref="J197" si="346">SUM(J195:J196)</f>
        <v>0</v>
      </c>
      <c r="K197" s="68">
        <f t="shared" ref="K197" si="347">SUM(K195:K196)</f>
        <v>0</v>
      </c>
      <c r="L197" s="68">
        <f t="shared" ref="L197" si="348">SUM(L195:L196)</f>
        <v>0</v>
      </c>
      <c r="M197" s="68">
        <f t="shared" ref="M197" si="349">SUM(M195:M196)</f>
        <v>0</v>
      </c>
    </row>
    <row r="198" spans="1:15" s="6" customFormat="1" ht="15.75" customHeight="1" x14ac:dyDescent="0.2">
      <c r="A198" s="86" t="s">
        <v>118</v>
      </c>
      <c r="B198" s="87" t="s">
        <v>52</v>
      </c>
      <c r="C198" s="29">
        <f t="shared" si="248"/>
        <v>53501</v>
      </c>
      <c r="D198" s="24">
        <f t="shared" si="3"/>
        <v>30163</v>
      </c>
      <c r="E198" s="26">
        <v>24406</v>
      </c>
      <c r="F198" s="26">
        <v>5757</v>
      </c>
      <c r="G198" s="28">
        <v>22188</v>
      </c>
      <c r="H198" s="24"/>
      <c r="I198" s="24"/>
      <c r="J198" s="24">
        <v>1150</v>
      </c>
      <c r="K198" s="31"/>
      <c r="L198" s="31"/>
      <c r="M198" s="31"/>
    </row>
    <row r="199" spans="1:15" s="6" customFormat="1" ht="15.75" customHeight="1" x14ac:dyDescent="0.2">
      <c r="A199" s="43"/>
      <c r="B199" s="43"/>
      <c r="C199" s="24">
        <f>D199+G199+H199+I199+J199+K199+L199+M199</f>
        <v>0</v>
      </c>
      <c r="D199" s="24">
        <f>SUM(E199,F199)</f>
        <v>1385</v>
      </c>
      <c r="E199" s="25">
        <v>1113</v>
      </c>
      <c r="F199" s="26">
        <v>272</v>
      </c>
      <c r="G199" s="26">
        <v>-1385</v>
      </c>
      <c r="H199" s="24"/>
      <c r="I199" s="24"/>
      <c r="J199" s="24"/>
      <c r="K199" s="24"/>
      <c r="L199" s="24"/>
      <c r="M199" s="24"/>
    </row>
    <row r="200" spans="1:15" s="6" customFormat="1" ht="15.75" customHeight="1" x14ac:dyDescent="0.2">
      <c r="A200" s="84"/>
      <c r="B200" s="84"/>
      <c r="C200" s="68">
        <f>SUM(C198:C199)</f>
        <v>53501</v>
      </c>
      <c r="D200" s="68">
        <f t="shared" ref="D200" si="350">SUM(D198:D199)</f>
        <v>31548</v>
      </c>
      <c r="E200" s="68">
        <f t="shared" ref="E200" si="351">SUM(E198:E199)</f>
        <v>25519</v>
      </c>
      <c r="F200" s="68">
        <f t="shared" ref="F200" si="352">SUM(F198:F199)</f>
        <v>6029</v>
      </c>
      <c r="G200" s="68">
        <f t="shared" ref="G200" si="353">SUM(G198:G199)</f>
        <v>20803</v>
      </c>
      <c r="H200" s="68">
        <f t="shared" ref="H200" si="354">SUM(H198:H199)</f>
        <v>0</v>
      </c>
      <c r="I200" s="68">
        <f t="shared" ref="I200" si="355">SUM(I198:I199)</f>
        <v>0</v>
      </c>
      <c r="J200" s="68">
        <f t="shared" ref="J200" si="356">SUM(J198:J199)</f>
        <v>1150</v>
      </c>
      <c r="K200" s="68">
        <f t="shared" ref="K200" si="357">SUM(K198:K199)</f>
        <v>0</v>
      </c>
      <c r="L200" s="68">
        <f t="shared" ref="L200" si="358">SUM(L198:L199)</f>
        <v>0</v>
      </c>
      <c r="M200" s="68">
        <f t="shared" ref="M200" si="359">SUM(M198:M199)</f>
        <v>0</v>
      </c>
    </row>
    <row r="201" spans="1:15" s="6" customFormat="1" ht="15.75" customHeight="1" x14ac:dyDescent="0.2">
      <c r="A201" s="86" t="s">
        <v>118</v>
      </c>
      <c r="B201" s="87" t="s">
        <v>269</v>
      </c>
      <c r="C201" s="29">
        <f t="shared" ref="C201" si="360">SUM(D201,G201,H201:M201)</f>
        <v>13000</v>
      </c>
      <c r="D201" s="24">
        <f t="shared" ref="D201" si="361">SUM(E201:F201)</f>
        <v>0</v>
      </c>
      <c r="E201" s="26"/>
      <c r="F201" s="26"/>
      <c r="G201" s="28">
        <v>13000</v>
      </c>
      <c r="H201" s="24"/>
      <c r="I201" s="24"/>
      <c r="J201" s="24">
        <v>0</v>
      </c>
      <c r="K201" s="31"/>
      <c r="L201" s="31"/>
      <c r="M201" s="31"/>
    </row>
    <row r="202" spans="1:15" s="6" customFormat="1" ht="15.75" customHeight="1" x14ac:dyDescent="0.2">
      <c r="A202" s="43"/>
      <c r="B202" s="43"/>
      <c r="C202" s="24">
        <f>D202+G202+H202+I202+J202+K202+L202+M202</f>
        <v>0</v>
      </c>
      <c r="D202" s="24">
        <f>SUM(E202,F202)</f>
        <v>0</v>
      </c>
      <c r="E202" s="25"/>
      <c r="F202" s="26"/>
      <c r="G202" s="26"/>
      <c r="H202" s="24"/>
      <c r="I202" s="24"/>
      <c r="J202" s="24"/>
      <c r="K202" s="24"/>
      <c r="L202" s="24"/>
      <c r="M202" s="24"/>
    </row>
    <row r="203" spans="1:15" s="6" customFormat="1" ht="15.75" customHeight="1" x14ac:dyDescent="0.2">
      <c r="A203" s="84"/>
      <c r="B203" s="84"/>
      <c r="C203" s="68">
        <f>SUM(C201:C202)</f>
        <v>13000</v>
      </c>
      <c r="D203" s="68">
        <f t="shared" ref="D203:M203" si="362">SUM(D201:D202)</f>
        <v>0</v>
      </c>
      <c r="E203" s="68">
        <f t="shared" si="362"/>
        <v>0</v>
      </c>
      <c r="F203" s="68">
        <f t="shared" si="362"/>
        <v>0</v>
      </c>
      <c r="G203" s="68">
        <f t="shared" si="362"/>
        <v>13000</v>
      </c>
      <c r="H203" s="68">
        <f t="shared" si="362"/>
        <v>0</v>
      </c>
      <c r="I203" s="68">
        <f t="shared" si="362"/>
        <v>0</v>
      </c>
      <c r="J203" s="68">
        <f t="shared" si="362"/>
        <v>0</v>
      </c>
      <c r="K203" s="68">
        <f t="shared" si="362"/>
        <v>0</v>
      </c>
      <c r="L203" s="68">
        <f t="shared" si="362"/>
        <v>0</v>
      </c>
      <c r="M203" s="68">
        <f t="shared" si="362"/>
        <v>0</v>
      </c>
    </row>
    <row r="204" spans="1:15" s="6" customFormat="1" ht="15.75" customHeight="1" x14ac:dyDescent="0.2">
      <c r="A204" s="88" t="s">
        <v>120</v>
      </c>
      <c r="B204" s="88" t="s">
        <v>116</v>
      </c>
      <c r="C204" s="78">
        <f>SUM(C201,,C198,C195,C192,C189,C186,C183,C180,C177,C174,C171,C168,C165,C162,C159,C156)</f>
        <v>2351395</v>
      </c>
      <c r="D204" s="78">
        <f t="shared" ref="D204:M204" si="363">SUM(D201,,D198,D195,D192,D189,D186,D183,D180,D177,D174,D171,D168,D165,D162,D159,D156)</f>
        <v>254839</v>
      </c>
      <c r="E204" s="78">
        <f t="shared" si="363"/>
        <v>205478</v>
      </c>
      <c r="F204" s="78">
        <f t="shared" si="363"/>
        <v>49361</v>
      </c>
      <c r="G204" s="78">
        <f t="shared" si="363"/>
        <v>980724</v>
      </c>
      <c r="H204" s="78">
        <f t="shared" si="363"/>
        <v>0</v>
      </c>
      <c r="I204" s="78">
        <f t="shared" si="363"/>
        <v>0</v>
      </c>
      <c r="J204" s="78">
        <f t="shared" si="363"/>
        <v>994299</v>
      </c>
      <c r="K204" s="78">
        <f t="shared" si="363"/>
        <v>120883</v>
      </c>
      <c r="L204" s="78">
        <f t="shared" si="363"/>
        <v>650</v>
      </c>
      <c r="M204" s="78">
        <f t="shared" si="363"/>
        <v>0</v>
      </c>
    </row>
    <row r="205" spans="1:15" s="6" customFormat="1" ht="15.75" customHeight="1" x14ac:dyDescent="0.2">
      <c r="A205" s="43"/>
      <c r="B205" s="108" t="s">
        <v>356</v>
      </c>
      <c r="C205" s="24">
        <f>D205+G205+H205+I205+J205+K205+L205+M205</f>
        <v>10144</v>
      </c>
      <c r="D205" s="24">
        <f>SUM(E205,F205)</f>
        <v>4816</v>
      </c>
      <c r="E205" s="25">
        <f>SUM(E202,E199,E196,E193,E190,E187,E184,E181,E178,E175,E172,E169,E166,E163,E160,E157)</f>
        <v>663</v>
      </c>
      <c r="F205" s="25">
        <f t="shared" ref="F205:M205" si="364">SUM(F202,F199,F196,F193,F190,F187,F184,F181,F178,F175,F172,F169,F166,F163,F160,F157)</f>
        <v>4153</v>
      </c>
      <c r="G205" s="25">
        <f t="shared" si="364"/>
        <v>121092</v>
      </c>
      <c r="H205" s="25">
        <f t="shared" si="364"/>
        <v>0</v>
      </c>
      <c r="I205" s="25">
        <f t="shared" si="364"/>
        <v>0</v>
      </c>
      <c r="J205" s="25">
        <f t="shared" si="364"/>
        <v>-115764</v>
      </c>
      <c r="K205" s="25">
        <f t="shared" si="364"/>
        <v>0</v>
      </c>
      <c r="L205" s="25">
        <f t="shared" si="364"/>
        <v>0</v>
      </c>
      <c r="M205" s="25">
        <f t="shared" si="364"/>
        <v>0</v>
      </c>
    </row>
    <row r="206" spans="1:15" s="6" customFormat="1" ht="15.75" customHeight="1" x14ac:dyDescent="0.2">
      <c r="A206" s="84"/>
      <c r="B206" s="84"/>
      <c r="C206" s="69">
        <f>SUM(C204,C205)</f>
        <v>2361539</v>
      </c>
      <c r="D206" s="69">
        <f t="shared" ref="D206:M206" si="365">SUM(D204,D205)</f>
        <v>259655</v>
      </c>
      <c r="E206" s="69">
        <f t="shared" si="365"/>
        <v>206141</v>
      </c>
      <c r="F206" s="69">
        <f t="shared" si="365"/>
        <v>53514</v>
      </c>
      <c r="G206" s="69">
        <f t="shared" si="365"/>
        <v>1101816</v>
      </c>
      <c r="H206" s="69">
        <f t="shared" si="365"/>
        <v>0</v>
      </c>
      <c r="I206" s="69">
        <f t="shared" si="365"/>
        <v>0</v>
      </c>
      <c r="J206" s="69">
        <f t="shared" si="365"/>
        <v>878535</v>
      </c>
      <c r="K206" s="69">
        <f t="shared" si="365"/>
        <v>120883</v>
      </c>
      <c r="L206" s="69">
        <f t="shared" si="365"/>
        <v>650</v>
      </c>
      <c r="M206" s="69">
        <f t="shared" si="365"/>
        <v>0</v>
      </c>
      <c r="N206" s="35"/>
      <c r="O206" s="35"/>
    </row>
    <row r="207" spans="1:15" s="6" customFormat="1" ht="15.75" customHeight="1" x14ac:dyDescent="0.2">
      <c r="A207" s="91" t="s">
        <v>192</v>
      </c>
      <c r="B207" s="88" t="s">
        <v>190</v>
      </c>
      <c r="C207" s="36">
        <f>C210+C213</f>
        <v>74885</v>
      </c>
      <c r="D207" s="36">
        <f t="shared" ref="D207:M207" si="366">D210+D213</f>
        <v>0</v>
      </c>
      <c r="E207" s="36">
        <f t="shared" si="366"/>
        <v>0</v>
      </c>
      <c r="F207" s="36">
        <f t="shared" si="366"/>
        <v>0</v>
      </c>
      <c r="G207" s="36">
        <f t="shared" si="366"/>
        <v>6200</v>
      </c>
      <c r="H207" s="36">
        <f t="shared" si="366"/>
        <v>68685</v>
      </c>
      <c r="I207" s="36">
        <f t="shared" si="366"/>
        <v>0</v>
      </c>
      <c r="J207" s="36">
        <f t="shared" si="366"/>
        <v>0</v>
      </c>
      <c r="K207" s="36">
        <f t="shared" si="366"/>
        <v>0</v>
      </c>
      <c r="L207" s="36">
        <f t="shared" si="366"/>
        <v>0</v>
      </c>
      <c r="M207" s="36">
        <f t="shared" si="366"/>
        <v>0</v>
      </c>
    </row>
    <row r="208" spans="1:15" s="6" customFormat="1" ht="12.75" customHeight="1" x14ac:dyDescent="0.2">
      <c r="A208" s="88"/>
      <c r="B208" s="88"/>
      <c r="C208" s="79">
        <f t="shared" ref="C208" si="367">SUM(D208,G208,H208:M208)</f>
        <v>-1000</v>
      </c>
      <c r="D208" s="79">
        <f t="shared" ref="D208" si="368">SUM(E208:F208)</f>
        <v>0</v>
      </c>
      <c r="E208" s="80">
        <f>E211+E214</f>
        <v>0</v>
      </c>
      <c r="F208" s="80">
        <f t="shared" ref="F208:M208" si="369">F211+F214</f>
        <v>0</v>
      </c>
      <c r="G208" s="80">
        <f t="shared" si="369"/>
        <v>0</v>
      </c>
      <c r="H208" s="80">
        <f t="shared" si="369"/>
        <v>-1000</v>
      </c>
      <c r="I208" s="80">
        <f t="shared" si="369"/>
        <v>0</v>
      </c>
      <c r="J208" s="80">
        <f t="shared" si="369"/>
        <v>0</v>
      </c>
      <c r="K208" s="80">
        <f t="shared" si="369"/>
        <v>0</v>
      </c>
      <c r="L208" s="80">
        <f t="shared" si="369"/>
        <v>0</v>
      </c>
      <c r="M208" s="80">
        <f t="shared" si="369"/>
        <v>0</v>
      </c>
    </row>
    <row r="209" spans="1:13" s="6" customFormat="1" ht="13.5" customHeight="1" x14ac:dyDescent="0.2">
      <c r="A209" s="89"/>
      <c r="B209" s="89"/>
      <c r="C209" s="68">
        <f>C207+C208</f>
        <v>73885</v>
      </c>
      <c r="D209" s="68">
        <f>D207+D208</f>
        <v>0</v>
      </c>
      <c r="E209" s="68">
        <f t="shared" ref="E209:M209" si="370">E207+E208</f>
        <v>0</v>
      </c>
      <c r="F209" s="68">
        <f t="shared" si="370"/>
        <v>0</v>
      </c>
      <c r="G209" s="68">
        <f t="shared" si="370"/>
        <v>6200</v>
      </c>
      <c r="H209" s="68">
        <f t="shared" si="370"/>
        <v>67685</v>
      </c>
      <c r="I209" s="68">
        <f t="shared" si="370"/>
        <v>0</v>
      </c>
      <c r="J209" s="68">
        <f t="shared" si="370"/>
        <v>0</v>
      </c>
      <c r="K209" s="68">
        <f t="shared" si="370"/>
        <v>0</v>
      </c>
      <c r="L209" s="68">
        <f t="shared" si="370"/>
        <v>0</v>
      </c>
      <c r="M209" s="68">
        <f t="shared" si="370"/>
        <v>0</v>
      </c>
    </row>
    <row r="210" spans="1:13" s="6" customFormat="1" ht="24.75" customHeight="1" x14ac:dyDescent="0.2">
      <c r="A210" s="92"/>
      <c r="B210" s="92" t="s">
        <v>191</v>
      </c>
      <c r="C210" s="58">
        <f>SUM(D210,G210,H210:M210)</f>
        <v>68685</v>
      </c>
      <c r="D210" s="28">
        <f>SUM(E210:F210)</f>
        <v>0</v>
      </c>
      <c r="E210" s="73"/>
      <c r="F210" s="73"/>
      <c r="G210" s="73"/>
      <c r="H210" s="73">
        <v>68685</v>
      </c>
      <c r="I210" s="73"/>
      <c r="J210" s="73"/>
      <c r="K210" s="73"/>
      <c r="L210" s="73"/>
      <c r="M210" s="73"/>
    </row>
    <row r="211" spans="1:13" s="6" customFormat="1" ht="12.75" customHeight="1" x14ac:dyDescent="0.2">
      <c r="A211" s="92"/>
      <c r="B211" s="92"/>
      <c r="C211" s="28">
        <f t="shared" ref="C211" si="371">SUM(D211,G211,H211:M211)</f>
        <v>-1000</v>
      </c>
      <c r="D211" s="28">
        <f t="shared" ref="D211" si="372">SUM(E211:F211)</f>
        <v>0</v>
      </c>
      <c r="E211" s="64"/>
      <c r="F211" s="64"/>
      <c r="G211" s="64"/>
      <c r="H211" s="73">
        <v>-1000</v>
      </c>
      <c r="I211" s="64"/>
      <c r="J211" s="64"/>
      <c r="K211" s="64"/>
      <c r="L211" s="64"/>
      <c r="M211" s="64"/>
    </row>
    <row r="212" spans="1:13" s="6" customFormat="1" ht="13.5" customHeight="1" x14ac:dyDescent="0.2">
      <c r="A212" s="89"/>
      <c r="B212" s="89"/>
      <c r="C212" s="67">
        <f>C210+C211</f>
        <v>67685</v>
      </c>
      <c r="D212" s="67">
        <f>D210+D211</f>
        <v>0</v>
      </c>
      <c r="E212" s="67">
        <f t="shared" ref="E212:M212" si="373">E210+E211</f>
        <v>0</v>
      </c>
      <c r="F212" s="67">
        <f t="shared" si="373"/>
        <v>0</v>
      </c>
      <c r="G212" s="67">
        <f t="shared" si="373"/>
        <v>0</v>
      </c>
      <c r="H212" s="67">
        <f t="shared" si="373"/>
        <v>67685</v>
      </c>
      <c r="I212" s="67">
        <f t="shared" si="373"/>
        <v>0</v>
      </c>
      <c r="J212" s="67">
        <f t="shared" si="373"/>
        <v>0</v>
      </c>
      <c r="K212" s="67">
        <f t="shared" si="373"/>
        <v>0</v>
      </c>
      <c r="L212" s="67">
        <f t="shared" si="373"/>
        <v>0</v>
      </c>
      <c r="M212" s="67">
        <f t="shared" si="373"/>
        <v>0</v>
      </c>
    </row>
    <row r="213" spans="1:13" s="6" customFormat="1" ht="24.75" customHeight="1" x14ac:dyDescent="0.2">
      <c r="A213" s="92"/>
      <c r="B213" s="92" t="s">
        <v>270</v>
      </c>
      <c r="C213" s="58">
        <f>SUM(D213,G213,H213:M213)</f>
        <v>6200</v>
      </c>
      <c r="D213" s="28">
        <f>SUM(E213:F213)</f>
        <v>0</v>
      </c>
      <c r="E213" s="73"/>
      <c r="F213" s="73"/>
      <c r="G213" s="73">
        <v>6200</v>
      </c>
      <c r="H213" s="73"/>
      <c r="I213" s="73"/>
      <c r="J213" s="73"/>
      <c r="K213" s="73"/>
      <c r="L213" s="73"/>
      <c r="M213" s="73"/>
    </row>
    <row r="214" spans="1:13" s="6" customFormat="1" ht="12.75" customHeight="1" x14ac:dyDescent="0.2">
      <c r="A214" s="92"/>
      <c r="B214" s="92"/>
      <c r="C214" s="28">
        <f t="shared" ref="C214" si="374">SUM(D214,G214,H214:M214)</f>
        <v>0</v>
      </c>
      <c r="D214" s="28">
        <f t="shared" ref="D214" si="375">SUM(E214:F214)</f>
        <v>0</v>
      </c>
      <c r="E214" s="64"/>
      <c r="F214" s="64"/>
      <c r="G214" s="64"/>
      <c r="H214" s="73"/>
      <c r="I214" s="64"/>
      <c r="J214" s="64"/>
      <c r="K214" s="64"/>
      <c r="L214" s="64"/>
      <c r="M214" s="64"/>
    </row>
    <row r="215" spans="1:13" s="6" customFormat="1" ht="13.5" customHeight="1" x14ac:dyDescent="0.2">
      <c r="A215" s="89"/>
      <c r="B215" s="89"/>
      <c r="C215" s="67">
        <f>C213+C214</f>
        <v>6200</v>
      </c>
      <c r="D215" s="67">
        <f>D213+D214</f>
        <v>0</v>
      </c>
      <c r="E215" s="67">
        <f t="shared" ref="E215:M215" si="376">E213+E214</f>
        <v>0</v>
      </c>
      <c r="F215" s="67">
        <f t="shared" si="376"/>
        <v>0</v>
      </c>
      <c r="G215" s="67">
        <f t="shared" si="376"/>
        <v>6200</v>
      </c>
      <c r="H215" s="67">
        <f t="shared" si="376"/>
        <v>0</v>
      </c>
      <c r="I215" s="67">
        <f t="shared" si="376"/>
        <v>0</v>
      </c>
      <c r="J215" s="67">
        <f t="shared" si="376"/>
        <v>0</v>
      </c>
      <c r="K215" s="67">
        <f t="shared" si="376"/>
        <v>0</v>
      </c>
      <c r="L215" s="67">
        <f t="shared" si="376"/>
        <v>0</v>
      </c>
      <c r="M215" s="67">
        <f t="shared" si="376"/>
        <v>0</v>
      </c>
    </row>
    <row r="216" spans="1:13" s="6" customFormat="1" ht="15.75" customHeight="1" x14ac:dyDescent="0.2">
      <c r="A216" s="88" t="s">
        <v>94</v>
      </c>
      <c r="B216" s="88" t="s">
        <v>95</v>
      </c>
      <c r="C216" s="22">
        <f t="shared" ref="C216:M216" si="377">SUM(C217:C226)</f>
        <v>303240</v>
      </c>
      <c r="D216" s="22">
        <f t="shared" si="377"/>
        <v>0</v>
      </c>
      <c r="E216" s="22">
        <f t="shared" si="377"/>
        <v>0</v>
      </c>
      <c r="F216" s="22">
        <f t="shared" si="377"/>
        <v>0</v>
      </c>
      <c r="G216" s="22">
        <f t="shared" si="377"/>
        <v>86620</v>
      </c>
      <c r="H216" s="22">
        <f t="shared" si="377"/>
        <v>0</v>
      </c>
      <c r="I216" s="22">
        <f t="shared" si="377"/>
        <v>0</v>
      </c>
      <c r="J216" s="22">
        <f t="shared" si="377"/>
        <v>216620</v>
      </c>
      <c r="K216" s="22">
        <f t="shared" si="377"/>
        <v>0</v>
      </c>
      <c r="L216" s="22">
        <f t="shared" si="377"/>
        <v>0</v>
      </c>
      <c r="M216" s="22">
        <f t="shared" si="377"/>
        <v>0</v>
      </c>
    </row>
    <row r="217" spans="1:13" s="6" customFormat="1" ht="30" customHeight="1" x14ac:dyDescent="0.2">
      <c r="A217" s="43"/>
      <c r="B217" s="43" t="s">
        <v>151</v>
      </c>
      <c r="C217" s="24">
        <f>SUM(D217,G217,H217:M217)</f>
        <v>7500</v>
      </c>
      <c r="D217" s="24">
        <f>SUM(E217:F217)</f>
        <v>0</v>
      </c>
      <c r="E217" s="27"/>
      <c r="F217" s="24"/>
      <c r="G217" s="24">
        <v>0</v>
      </c>
      <c r="H217" s="24"/>
      <c r="I217" s="24"/>
      <c r="J217" s="26">
        <v>7500</v>
      </c>
      <c r="K217" s="24"/>
      <c r="L217" s="24"/>
      <c r="M217" s="24"/>
    </row>
    <row r="218" spans="1:13" s="6" customFormat="1" ht="15.75" customHeight="1" x14ac:dyDescent="0.2">
      <c r="A218" s="43"/>
      <c r="B218" s="43"/>
      <c r="C218" s="24">
        <f>D218+G218+H218+I218+J218+K218+L218+M218</f>
        <v>-3000</v>
      </c>
      <c r="D218" s="24">
        <f>SUM(E218,F218)</f>
        <v>0</v>
      </c>
      <c r="E218" s="25"/>
      <c r="F218" s="26"/>
      <c r="G218" s="26"/>
      <c r="H218" s="24"/>
      <c r="I218" s="24"/>
      <c r="J218" s="24">
        <v>-3000</v>
      </c>
      <c r="K218" s="24"/>
      <c r="L218" s="24"/>
      <c r="M218" s="24"/>
    </row>
    <row r="219" spans="1:13" s="6" customFormat="1" ht="15.75" customHeight="1" x14ac:dyDescent="0.2">
      <c r="A219" s="84"/>
      <c r="B219" s="84"/>
      <c r="C219" s="68">
        <f>SUM(C217:C218)</f>
        <v>4500</v>
      </c>
      <c r="D219" s="68">
        <f t="shared" ref="D219" si="378">SUM(D217:D218)</f>
        <v>0</v>
      </c>
      <c r="E219" s="68">
        <f t="shared" ref="E219" si="379">SUM(E217:E218)</f>
        <v>0</v>
      </c>
      <c r="F219" s="68">
        <f t="shared" ref="F219" si="380">SUM(F217:F218)</f>
        <v>0</v>
      </c>
      <c r="G219" s="68">
        <f t="shared" ref="G219" si="381">SUM(G217:G218)</f>
        <v>0</v>
      </c>
      <c r="H219" s="68">
        <f t="shared" ref="H219" si="382">SUM(H217:H218)</f>
        <v>0</v>
      </c>
      <c r="I219" s="68">
        <f t="shared" ref="I219" si="383">SUM(I217:I218)</f>
        <v>0</v>
      </c>
      <c r="J219" s="68">
        <f t="shared" ref="J219" si="384">SUM(J217:J218)</f>
        <v>4500</v>
      </c>
      <c r="K219" s="68">
        <f t="shared" ref="K219" si="385">SUM(K217:K218)</f>
        <v>0</v>
      </c>
      <c r="L219" s="68">
        <f t="shared" ref="L219" si="386">SUM(L217:L218)</f>
        <v>0</v>
      </c>
      <c r="M219" s="68">
        <f t="shared" ref="M219" si="387">SUM(M217:M218)</f>
        <v>0</v>
      </c>
    </row>
    <row r="220" spans="1:13" s="6" customFormat="1" ht="15.75" customHeight="1" x14ac:dyDescent="0.2">
      <c r="A220" s="87"/>
      <c r="B220" s="93" t="s">
        <v>198</v>
      </c>
      <c r="C220" s="24">
        <f>SUM(D220,G220,H220:M220)</f>
        <v>21000</v>
      </c>
      <c r="D220" s="24">
        <f>SUM(E220:F220)</f>
        <v>0</v>
      </c>
      <c r="E220" s="31"/>
      <c r="F220" s="31"/>
      <c r="G220" s="26">
        <v>3000</v>
      </c>
      <c r="H220" s="31"/>
      <c r="I220" s="31"/>
      <c r="J220" s="26">
        <v>18000</v>
      </c>
      <c r="K220" s="31"/>
      <c r="L220" s="31"/>
      <c r="M220" s="31"/>
    </row>
    <row r="221" spans="1:13" s="6" customFormat="1" ht="15.75" customHeight="1" x14ac:dyDescent="0.2">
      <c r="A221" s="43"/>
      <c r="B221" s="43"/>
      <c r="C221" s="24">
        <f>D221+G221+H221+I221+J221+K221+L221+M221</f>
        <v>-3000</v>
      </c>
      <c r="D221" s="24">
        <f>SUM(E221,F221)</f>
        <v>0</v>
      </c>
      <c r="E221" s="25"/>
      <c r="F221" s="26"/>
      <c r="G221" s="26">
        <v>-3000</v>
      </c>
      <c r="H221" s="24"/>
      <c r="I221" s="24"/>
      <c r="J221" s="24"/>
      <c r="K221" s="24"/>
      <c r="L221" s="24"/>
      <c r="M221" s="24"/>
    </row>
    <row r="222" spans="1:13" s="6" customFormat="1" ht="15.75" customHeight="1" x14ac:dyDescent="0.2">
      <c r="A222" s="84"/>
      <c r="B222" s="84"/>
      <c r="C222" s="68">
        <f>SUM(C220:C221)</f>
        <v>18000</v>
      </c>
      <c r="D222" s="68">
        <f t="shared" ref="D222" si="388">SUM(D220:D221)</f>
        <v>0</v>
      </c>
      <c r="E222" s="68">
        <f t="shared" ref="E222" si="389">SUM(E220:E221)</f>
        <v>0</v>
      </c>
      <c r="F222" s="68">
        <f t="shared" ref="F222" si="390">SUM(F220:F221)</f>
        <v>0</v>
      </c>
      <c r="G222" s="68">
        <f t="shared" ref="G222" si="391">SUM(G220:G221)</f>
        <v>0</v>
      </c>
      <c r="H222" s="68">
        <f t="shared" ref="H222" si="392">SUM(H220:H221)</f>
        <v>0</v>
      </c>
      <c r="I222" s="68">
        <f t="shared" ref="I222" si="393">SUM(I220:I221)</f>
        <v>0</v>
      </c>
      <c r="J222" s="68">
        <f t="shared" ref="J222" si="394">SUM(J220:J221)</f>
        <v>18000</v>
      </c>
      <c r="K222" s="68">
        <f t="shared" ref="K222" si="395">SUM(K220:K221)</f>
        <v>0</v>
      </c>
      <c r="L222" s="68">
        <f t="shared" ref="L222" si="396">SUM(L220:L221)</f>
        <v>0</v>
      </c>
      <c r="M222" s="68">
        <f t="shared" ref="M222" si="397">SUM(M220:M221)</f>
        <v>0</v>
      </c>
    </row>
    <row r="223" spans="1:13" s="6" customFormat="1" ht="17.25" customHeight="1" x14ac:dyDescent="0.2">
      <c r="A223" s="87"/>
      <c r="B223" s="93" t="s">
        <v>271</v>
      </c>
      <c r="C223" s="24">
        <f>SUM(D223,G223,H223:M223)</f>
        <v>119120</v>
      </c>
      <c r="D223" s="24">
        <f>SUM(E223:F223)</f>
        <v>0</v>
      </c>
      <c r="E223" s="31"/>
      <c r="F223" s="31"/>
      <c r="G223" s="26">
        <v>33310</v>
      </c>
      <c r="H223" s="31"/>
      <c r="I223" s="31"/>
      <c r="J223" s="26">
        <v>85810</v>
      </c>
      <c r="K223" s="31"/>
      <c r="L223" s="31"/>
      <c r="M223" s="31"/>
    </row>
    <row r="224" spans="1:13" s="6" customFormat="1" ht="15.75" customHeight="1" x14ac:dyDescent="0.2">
      <c r="A224" s="43"/>
      <c r="B224" s="43"/>
      <c r="C224" s="24">
        <f>D224+G224+H224+I224+J224+K224+L224+M224</f>
        <v>0</v>
      </c>
      <c r="D224" s="24">
        <f>SUM(E224,F224)</f>
        <v>0</v>
      </c>
      <c r="E224" s="25"/>
      <c r="F224" s="26"/>
      <c r="G224" s="26"/>
      <c r="H224" s="24"/>
      <c r="I224" s="24"/>
      <c r="J224" s="24"/>
      <c r="K224" s="24"/>
      <c r="L224" s="24"/>
      <c r="M224" s="24"/>
    </row>
    <row r="225" spans="1:13" s="6" customFormat="1" ht="15.75" customHeight="1" x14ac:dyDescent="0.2">
      <c r="A225" s="84"/>
      <c r="B225" s="84"/>
      <c r="C225" s="68">
        <f>SUM(C223:C224)</f>
        <v>119120</v>
      </c>
      <c r="D225" s="68">
        <f t="shared" ref="D225" si="398">SUM(D223:D224)</f>
        <v>0</v>
      </c>
      <c r="E225" s="68">
        <f t="shared" ref="E225" si="399">SUM(E223:E224)</f>
        <v>0</v>
      </c>
      <c r="F225" s="68">
        <f t="shared" ref="F225" si="400">SUM(F223:F224)</f>
        <v>0</v>
      </c>
      <c r="G225" s="68">
        <f t="shared" ref="G225" si="401">SUM(G223:G224)</f>
        <v>33310</v>
      </c>
      <c r="H225" s="68">
        <f t="shared" ref="H225" si="402">SUM(H223:H224)</f>
        <v>0</v>
      </c>
      <c r="I225" s="68">
        <f t="shared" ref="I225" si="403">SUM(I223:I224)</f>
        <v>0</v>
      </c>
      <c r="J225" s="68">
        <f t="shared" ref="J225" si="404">SUM(J223:J224)</f>
        <v>85810</v>
      </c>
      <c r="K225" s="68">
        <f t="shared" ref="K225" si="405">SUM(K223:K224)</f>
        <v>0</v>
      </c>
      <c r="L225" s="68">
        <f t="shared" ref="L225" si="406">SUM(L223:L224)</f>
        <v>0</v>
      </c>
      <c r="M225" s="68">
        <f t="shared" ref="M225" si="407">SUM(M223:M224)</f>
        <v>0</v>
      </c>
    </row>
    <row r="226" spans="1:13" s="6" customFormat="1" ht="24" customHeight="1" x14ac:dyDescent="0.2">
      <c r="A226" s="87"/>
      <c r="B226" s="93" t="s">
        <v>205</v>
      </c>
      <c r="C226" s="24">
        <f>SUM(D226,G226,H226:M226)</f>
        <v>20000</v>
      </c>
      <c r="D226" s="24">
        <f>SUM(E226:F226)</f>
        <v>0</v>
      </c>
      <c r="E226" s="31"/>
      <c r="F226" s="31"/>
      <c r="G226" s="26">
        <v>20000</v>
      </c>
      <c r="H226" s="31"/>
      <c r="I226" s="31"/>
      <c r="J226" s="26"/>
      <c r="K226" s="31"/>
      <c r="L226" s="31"/>
      <c r="M226" s="31"/>
    </row>
    <row r="227" spans="1:13" s="6" customFormat="1" ht="15.75" customHeight="1" x14ac:dyDescent="0.2">
      <c r="A227" s="43"/>
      <c r="B227" s="43"/>
      <c r="C227" s="24">
        <f>D227+G227+H227+I227+J227+K227+L227+M227</f>
        <v>6000</v>
      </c>
      <c r="D227" s="24">
        <f>SUM(E227,F227)</f>
        <v>0</v>
      </c>
      <c r="E227" s="25"/>
      <c r="F227" s="26"/>
      <c r="G227" s="26">
        <v>6000</v>
      </c>
      <c r="H227" s="24"/>
      <c r="I227" s="24"/>
      <c r="J227" s="24"/>
      <c r="K227" s="24"/>
      <c r="L227" s="24"/>
      <c r="M227" s="24"/>
    </row>
    <row r="228" spans="1:13" s="6" customFormat="1" ht="15.75" customHeight="1" x14ac:dyDescent="0.2">
      <c r="A228" s="84"/>
      <c r="B228" s="84"/>
      <c r="C228" s="68">
        <f>SUM(C226:C227)</f>
        <v>26000</v>
      </c>
      <c r="D228" s="68">
        <f t="shared" ref="D228" si="408">SUM(D226:D227)</f>
        <v>0</v>
      </c>
      <c r="E228" s="68">
        <f t="shared" ref="E228" si="409">SUM(E226:E227)</f>
        <v>0</v>
      </c>
      <c r="F228" s="68">
        <f t="shared" ref="F228" si="410">SUM(F226:F227)</f>
        <v>0</v>
      </c>
      <c r="G228" s="68">
        <f t="shared" ref="G228" si="411">SUM(G226:G227)</f>
        <v>26000</v>
      </c>
      <c r="H228" s="68">
        <f t="shared" ref="H228" si="412">SUM(H226:H227)</f>
        <v>0</v>
      </c>
      <c r="I228" s="68">
        <f t="shared" ref="I228" si="413">SUM(I226:I227)</f>
        <v>0</v>
      </c>
      <c r="J228" s="68">
        <f t="shared" ref="J228" si="414">SUM(J226:J227)</f>
        <v>0</v>
      </c>
      <c r="K228" s="68">
        <f t="shared" ref="K228" si="415">SUM(K226:K227)</f>
        <v>0</v>
      </c>
      <c r="L228" s="68">
        <f t="shared" ref="L228" si="416">SUM(L226:L227)</f>
        <v>0</v>
      </c>
      <c r="M228" s="68">
        <f t="shared" ref="M228" si="417">SUM(M226:M227)</f>
        <v>0</v>
      </c>
    </row>
    <row r="229" spans="1:13" s="6" customFormat="1" ht="24" customHeight="1" x14ac:dyDescent="0.2">
      <c r="A229" s="87"/>
      <c r="B229" s="93" t="s">
        <v>272</v>
      </c>
      <c r="C229" s="24">
        <f>SUM(D229,G229,H229:M229)</f>
        <v>1000</v>
      </c>
      <c r="D229" s="24">
        <f>SUM(E229:F229)</f>
        <v>0</v>
      </c>
      <c r="E229" s="31"/>
      <c r="F229" s="31"/>
      <c r="G229" s="26"/>
      <c r="H229" s="31"/>
      <c r="I229" s="31"/>
      <c r="J229" s="26">
        <v>1000</v>
      </c>
      <c r="K229" s="31"/>
      <c r="L229" s="31"/>
      <c r="M229" s="31"/>
    </row>
    <row r="230" spans="1:13" s="6" customFormat="1" ht="15.75" customHeight="1" x14ac:dyDescent="0.2">
      <c r="A230" s="43"/>
      <c r="B230" s="43"/>
      <c r="C230" s="24">
        <f>D230+G230+H230+I230+J230+K230+L230+M230</f>
        <v>0</v>
      </c>
      <c r="D230" s="24">
        <f>SUM(E230,F230)</f>
        <v>0</v>
      </c>
      <c r="E230" s="25"/>
      <c r="F230" s="26"/>
      <c r="G230" s="26"/>
      <c r="H230" s="24"/>
      <c r="I230" s="24"/>
      <c r="J230" s="24"/>
      <c r="K230" s="24"/>
      <c r="L230" s="24"/>
      <c r="M230" s="24"/>
    </row>
    <row r="231" spans="1:13" s="6" customFormat="1" ht="15.75" customHeight="1" x14ac:dyDescent="0.2">
      <c r="A231" s="84"/>
      <c r="B231" s="84"/>
      <c r="C231" s="68">
        <f>SUM(C229:C230)</f>
        <v>1000</v>
      </c>
      <c r="D231" s="68">
        <f t="shared" ref="D231:M231" si="418">SUM(D229:D230)</f>
        <v>0</v>
      </c>
      <c r="E231" s="68">
        <f t="shared" si="418"/>
        <v>0</v>
      </c>
      <c r="F231" s="68">
        <f t="shared" si="418"/>
        <v>0</v>
      </c>
      <c r="G231" s="68">
        <f t="shared" si="418"/>
        <v>0</v>
      </c>
      <c r="H231" s="68">
        <f t="shared" si="418"/>
        <v>0</v>
      </c>
      <c r="I231" s="68">
        <f t="shared" si="418"/>
        <v>0</v>
      </c>
      <c r="J231" s="68">
        <f t="shared" si="418"/>
        <v>1000</v>
      </c>
      <c r="K231" s="68">
        <f t="shared" si="418"/>
        <v>0</v>
      </c>
      <c r="L231" s="68">
        <f t="shared" si="418"/>
        <v>0</v>
      </c>
      <c r="M231" s="68">
        <f t="shared" si="418"/>
        <v>0</v>
      </c>
    </row>
    <row r="232" spans="1:13" s="6" customFormat="1" ht="24" customHeight="1" x14ac:dyDescent="0.2">
      <c r="A232" s="87"/>
      <c r="B232" s="93" t="s">
        <v>273</v>
      </c>
      <c r="C232" s="24">
        <f>SUM(D232,G232,H232:M232)</f>
        <v>23000</v>
      </c>
      <c r="D232" s="24">
        <f>SUM(E232:F232)</f>
        <v>0</v>
      </c>
      <c r="E232" s="31"/>
      <c r="F232" s="31"/>
      <c r="G232" s="26">
        <v>23000</v>
      </c>
      <c r="H232" s="31"/>
      <c r="I232" s="31"/>
      <c r="J232" s="26"/>
      <c r="K232" s="31"/>
      <c r="L232" s="31"/>
      <c r="M232" s="31"/>
    </row>
    <row r="233" spans="1:13" s="6" customFormat="1" ht="15.75" customHeight="1" x14ac:dyDescent="0.2">
      <c r="A233" s="43"/>
      <c r="B233" s="43"/>
      <c r="C233" s="24">
        <f>D233+G233+H233+I233+J233+K233+L233+M233</f>
        <v>0</v>
      </c>
      <c r="D233" s="24">
        <f>SUM(E233,F233)</f>
        <v>0</v>
      </c>
      <c r="E233" s="25"/>
      <c r="F233" s="26"/>
      <c r="G233" s="26"/>
      <c r="H233" s="24"/>
      <c r="I233" s="24"/>
      <c r="J233" s="24"/>
      <c r="K233" s="24"/>
      <c r="L233" s="24"/>
      <c r="M233" s="24"/>
    </row>
    <row r="234" spans="1:13" s="6" customFormat="1" ht="15.75" customHeight="1" x14ac:dyDescent="0.2">
      <c r="A234" s="84"/>
      <c r="B234" s="84"/>
      <c r="C234" s="68">
        <f>SUM(C232:C233)</f>
        <v>23000</v>
      </c>
      <c r="D234" s="68">
        <f t="shared" ref="D234:M234" si="419">SUM(D232:D233)</f>
        <v>0</v>
      </c>
      <c r="E234" s="68">
        <f t="shared" si="419"/>
        <v>0</v>
      </c>
      <c r="F234" s="68">
        <f t="shared" si="419"/>
        <v>0</v>
      </c>
      <c r="G234" s="68">
        <f t="shared" si="419"/>
        <v>23000</v>
      </c>
      <c r="H234" s="68">
        <f t="shared" si="419"/>
        <v>0</v>
      </c>
      <c r="I234" s="68">
        <f t="shared" si="419"/>
        <v>0</v>
      </c>
      <c r="J234" s="68">
        <f t="shared" si="419"/>
        <v>0</v>
      </c>
      <c r="K234" s="68">
        <f t="shared" si="419"/>
        <v>0</v>
      </c>
      <c r="L234" s="68">
        <f t="shared" si="419"/>
        <v>0</v>
      </c>
      <c r="M234" s="68">
        <f t="shared" si="419"/>
        <v>0</v>
      </c>
    </row>
    <row r="235" spans="1:13" s="6" customFormat="1" ht="15.75" customHeight="1" x14ac:dyDescent="0.2">
      <c r="A235" s="88" t="s">
        <v>121</v>
      </c>
      <c r="B235" s="88" t="s">
        <v>116</v>
      </c>
      <c r="C235" s="37">
        <f>SUM(C232,C229,C226,C223,C220,C217,C207)</f>
        <v>266505</v>
      </c>
      <c r="D235" s="37">
        <f t="shared" ref="D235:M235" si="420">SUM(D232,D229,D226,D223,D220,D217,D207)</f>
        <v>0</v>
      </c>
      <c r="E235" s="37">
        <f t="shared" si="420"/>
        <v>0</v>
      </c>
      <c r="F235" s="37">
        <f t="shared" si="420"/>
        <v>0</v>
      </c>
      <c r="G235" s="37">
        <f t="shared" si="420"/>
        <v>85510</v>
      </c>
      <c r="H235" s="37">
        <f t="shared" si="420"/>
        <v>68685</v>
      </c>
      <c r="I235" s="37">
        <f t="shared" si="420"/>
        <v>0</v>
      </c>
      <c r="J235" s="37">
        <f t="shared" si="420"/>
        <v>112310</v>
      </c>
      <c r="K235" s="37">
        <f t="shared" si="420"/>
        <v>0</v>
      </c>
      <c r="L235" s="37">
        <f t="shared" si="420"/>
        <v>0</v>
      </c>
      <c r="M235" s="37">
        <f t="shared" si="420"/>
        <v>0</v>
      </c>
    </row>
    <row r="236" spans="1:13" s="6" customFormat="1" ht="15.75" customHeight="1" x14ac:dyDescent="0.2">
      <c r="A236" s="43"/>
      <c r="B236" s="108" t="s">
        <v>356</v>
      </c>
      <c r="C236" s="24">
        <f>D236+G236+H236+I236+J236+K236+L236+M236</f>
        <v>-1000</v>
      </c>
      <c r="D236" s="24">
        <f>SUM(E236,F236)</f>
        <v>0</v>
      </c>
      <c r="E236" s="25">
        <f>SUM(E208,E221,E227,E224,E218,E230,E233)</f>
        <v>0</v>
      </c>
      <c r="F236" s="25">
        <f t="shared" ref="F236:M236" si="421">SUM(F208,F221,F227,F224,F218,F230,F233)</f>
        <v>0</v>
      </c>
      <c r="G236" s="25">
        <f t="shared" si="421"/>
        <v>3000</v>
      </c>
      <c r="H236" s="25">
        <f t="shared" si="421"/>
        <v>-1000</v>
      </c>
      <c r="I236" s="25">
        <f t="shared" si="421"/>
        <v>0</v>
      </c>
      <c r="J236" s="25">
        <f t="shared" si="421"/>
        <v>-3000</v>
      </c>
      <c r="K236" s="25">
        <f t="shared" si="421"/>
        <v>0</v>
      </c>
      <c r="L236" s="25">
        <f t="shared" si="421"/>
        <v>0</v>
      </c>
      <c r="M236" s="25">
        <f t="shared" si="421"/>
        <v>0</v>
      </c>
    </row>
    <row r="237" spans="1:13" s="6" customFormat="1" ht="15.75" customHeight="1" x14ac:dyDescent="0.2">
      <c r="A237" s="84"/>
      <c r="B237" s="84"/>
      <c r="C237" s="68">
        <f>SUM(C235,C236)</f>
        <v>265505</v>
      </c>
      <c r="D237" s="68">
        <f t="shared" ref="D237:M237" si="422">SUM(D235,D236)</f>
        <v>0</v>
      </c>
      <c r="E237" s="68">
        <f t="shared" si="422"/>
        <v>0</v>
      </c>
      <c r="F237" s="68">
        <f t="shared" si="422"/>
        <v>0</v>
      </c>
      <c r="G237" s="68">
        <f t="shared" si="422"/>
        <v>88510</v>
      </c>
      <c r="H237" s="68">
        <f t="shared" si="422"/>
        <v>67685</v>
      </c>
      <c r="I237" s="68">
        <f t="shared" si="422"/>
        <v>0</v>
      </c>
      <c r="J237" s="68">
        <f t="shared" si="422"/>
        <v>109310</v>
      </c>
      <c r="K237" s="68">
        <f t="shared" si="422"/>
        <v>0</v>
      </c>
      <c r="L237" s="68">
        <f t="shared" si="422"/>
        <v>0</v>
      </c>
      <c r="M237" s="68">
        <f t="shared" si="422"/>
        <v>0</v>
      </c>
    </row>
    <row r="238" spans="1:13" s="6" customFormat="1" ht="36.75" customHeight="1" x14ac:dyDescent="0.2">
      <c r="A238" s="86" t="s">
        <v>106</v>
      </c>
      <c r="B238" s="86" t="s">
        <v>107</v>
      </c>
      <c r="C238" s="29">
        <f>SUM(C241,C244,C247,C250,C253,C256,C259,C262,C265,C268,C271,C274,C277,C280,C283,C286,C289,C292,C295,C298,C301,C304,C307,C310,C313)</f>
        <v>4821436</v>
      </c>
      <c r="D238" s="29">
        <f t="shared" ref="D238:M238" si="423">SUM(D241,D244,D247,D250,D253,D256,D259,D262,D265,D268,D271,D274,D277,D280,D283,D286,D289,D292,D295,D298,D301,D304,D307,D310,D313)</f>
        <v>673122</v>
      </c>
      <c r="E238" s="29">
        <f t="shared" si="423"/>
        <v>521313</v>
      </c>
      <c r="F238" s="29">
        <f t="shared" si="423"/>
        <v>151809</v>
      </c>
      <c r="G238" s="29">
        <f t="shared" si="423"/>
        <v>3554288</v>
      </c>
      <c r="H238" s="29">
        <f t="shared" si="423"/>
        <v>0</v>
      </c>
      <c r="I238" s="29">
        <f t="shared" si="423"/>
        <v>0</v>
      </c>
      <c r="J238" s="29">
        <f t="shared" si="423"/>
        <v>577426</v>
      </c>
      <c r="K238" s="29">
        <f t="shared" si="423"/>
        <v>16600</v>
      </c>
      <c r="L238" s="29">
        <f t="shared" si="423"/>
        <v>0</v>
      </c>
      <c r="M238" s="29">
        <f t="shared" si="423"/>
        <v>0</v>
      </c>
    </row>
    <row r="239" spans="1:13" s="6" customFormat="1" ht="15.75" customHeight="1" x14ac:dyDescent="0.2">
      <c r="A239" s="43"/>
      <c r="B239" s="43"/>
      <c r="C239" s="24">
        <f>D239+G239+H239+I239+J239+K239+L239+M239</f>
        <v>25983</v>
      </c>
      <c r="D239" s="24">
        <f>SUM(E239,F239)</f>
        <v>27046</v>
      </c>
      <c r="E239" s="25">
        <f>SUM(E242,E245,E248,E251,E254,E257,E260,E263,E266,E269,E272,E275,E278,E281,E284,E287,E290,E293,E296,E299,E302,E305,E308,E311,E314)</f>
        <v>9874</v>
      </c>
      <c r="F239" s="25">
        <f t="shared" ref="F239:M239" si="424">SUM(F242,F245,F248,F251,F254,F257,F260,F263,F266,F269,F272,F275,F278,F281,F284,F287,F290,F293,F296,F299,F302,F305,F308,F311,F314)</f>
        <v>17172</v>
      </c>
      <c r="G239" s="25">
        <f t="shared" si="424"/>
        <v>-2135</v>
      </c>
      <c r="H239" s="25">
        <f t="shared" si="424"/>
        <v>0</v>
      </c>
      <c r="I239" s="25">
        <f t="shared" si="424"/>
        <v>0</v>
      </c>
      <c r="J239" s="25">
        <f t="shared" si="424"/>
        <v>1072</v>
      </c>
      <c r="K239" s="25">
        <f t="shared" si="424"/>
        <v>0</v>
      </c>
      <c r="L239" s="25">
        <f t="shared" si="424"/>
        <v>0</v>
      </c>
      <c r="M239" s="25">
        <f t="shared" si="424"/>
        <v>0</v>
      </c>
    </row>
    <row r="240" spans="1:13" s="6" customFormat="1" ht="15.75" customHeight="1" x14ac:dyDescent="0.2">
      <c r="A240" s="84"/>
      <c r="B240" s="84"/>
      <c r="C240" s="68">
        <f>SUM(C238,C239)</f>
        <v>4847419</v>
      </c>
      <c r="D240" s="68">
        <f t="shared" ref="D240:M240" si="425">SUM(D238,D239)</f>
        <v>700168</v>
      </c>
      <c r="E240" s="68">
        <f t="shared" si="425"/>
        <v>531187</v>
      </c>
      <c r="F240" s="68">
        <f t="shared" si="425"/>
        <v>168981</v>
      </c>
      <c r="G240" s="68">
        <f t="shared" si="425"/>
        <v>3552153</v>
      </c>
      <c r="H240" s="68">
        <f t="shared" si="425"/>
        <v>0</v>
      </c>
      <c r="I240" s="68">
        <f t="shared" si="425"/>
        <v>0</v>
      </c>
      <c r="J240" s="68">
        <f t="shared" si="425"/>
        <v>578498</v>
      </c>
      <c r="K240" s="68">
        <f t="shared" si="425"/>
        <v>16600</v>
      </c>
      <c r="L240" s="68">
        <f t="shared" si="425"/>
        <v>0</v>
      </c>
      <c r="M240" s="68">
        <f t="shared" si="425"/>
        <v>0</v>
      </c>
    </row>
    <row r="241" spans="1:13" s="6" customFormat="1" ht="15.75" customHeight="1" x14ac:dyDescent="0.2">
      <c r="A241" s="43"/>
      <c r="B241" s="43" t="s">
        <v>47</v>
      </c>
      <c r="C241" s="24">
        <f>SUM(D241,G241,H241:M241)</f>
        <v>22730</v>
      </c>
      <c r="D241" s="24">
        <f t="shared" ref="D241:D268" si="426">SUM(E241:F241)</f>
        <v>111</v>
      </c>
      <c r="E241" s="27">
        <v>111</v>
      </c>
      <c r="F241" s="24"/>
      <c r="G241" s="24">
        <v>15624</v>
      </c>
      <c r="H241" s="24"/>
      <c r="I241" s="24"/>
      <c r="J241" s="24">
        <v>6995</v>
      </c>
      <c r="K241" s="38"/>
      <c r="L241" s="38"/>
      <c r="M241" s="31"/>
    </row>
    <row r="242" spans="1:13" s="6" customFormat="1" ht="15.75" customHeight="1" x14ac:dyDescent="0.2">
      <c r="A242" s="43"/>
      <c r="B242" s="43"/>
      <c r="C242" s="24">
        <f>D242+G242+H242+I242+J242+K242+L242+M242</f>
        <v>0</v>
      </c>
      <c r="D242" s="24">
        <f>SUM(E242,F242)</f>
        <v>-111</v>
      </c>
      <c r="E242" s="25">
        <v>-111</v>
      </c>
      <c r="F242" s="26"/>
      <c r="G242" s="26">
        <v>-22</v>
      </c>
      <c r="H242" s="24"/>
      <c r="I242" s="24"/>
      <c r="J242" s="24">
        <v>133</v>
      </c>
      <c r="K242" s="24"/>
      <c r="L242" s="24"/>
      <c r="M242" s="24"/>
    </row>
    <row r="243" spans="1:13" s="6" customFormat="1" ht="15.75" customHeight="1" x14ac:dyDescent="0.2">
      <c r="A243" s="84"/>
      <c r="B243" s="84"/>
      <c r="C243" s="67">
        <f>SUM(C241:C242)</f>
        <v>22730</v>
      </c>
      <c r="D243" s="67">
        <f t="shared" ref="D243" si="427">SUM(D241:D242)</f>
        <v>0</v>
      </c>
      <c r="E243" s="67">
        <f t="shared" ref="E243" si="428">SUM(E241:E242)</f>
        <v>0</v>
      </c>
      <c r="F243" s="67">
        <f t="shared" ref="F243" si="429">SUM(F241:F242)</f>
        <v>0</v>
      </c>
      <c r="G243" s="67">
        <f t="shared" ref="G243" si="430">SUM(G241:G242)</f>
        <v>15602</v>
      </c>
      <c r="H243" s="67">
        <f t="shared" ref="H243" si="431">SUM(H241:H242)</f>
        <v>0</v>
      </c>
      <c r="I243" s="67">
        <f t="shared" ref="I243" si="432">SUM(I241:I242)</f>
        <v>0</v>
      </c>
      <c r="J243" s="67">
        <f t="shared" ref="J243" si="433">SUM(J241:J242)</f>
        <v>7128</v>
      </c>
      <c r="K243" s="67">
        <f t="shared" ref="K243" si="434">SUM(K241:K242)</f>
        <v>0</v>
      </c>
      <c r="L243" s="67">
        <f t="shared" ref="L243" si="435">SUM(L241:L242)</f>
        <v>0</v>
      </c>
      <c r="M243" s="67">
        <f t="shared" ref="M243" si="436">SUM(M241:M242)</f>
        <v>0</v>
      </c>
    </row>
    <row r="244" spans="1:13" s="6" customFormat="1" ht="15.75" customHeight="1" x14ac:dyDescent="0.2">
      <c r="A244" s="43"/>
      <c r="B244" s="43" t="s">
        <v>96</v>
      </c>
      <c r="C244" s="24">
        <f t="shared" ref="C244:C268" si="437">SUM(D244,G244,H244:M244)</f>
        <v>7740</v>
      </c>
      <c r="D244" s="24">
        <f t="shared" si="426"/>
        <v>0</v>
      </c>
      <c r="E244" s="27"/>
      <c r="F244" s="24"/>
      <c r="G244" s="24">
        <v>6820</v>
      </c>
      <c r="H244" s="24"/>
      <c r="I244" s="24"/>
      <c r="J244" s="24">
        <v>920</v>
      </c>
      <c r="K244" s="38"/>
      <c r="L244" s="38"/>
      <c r="M244" s="31"/>
    </row>
    <row r="245" spans="1:13" s="6" customFormat="1" ht="15.75" customHeight="1" x14ac:dyDescent="0.2">
      <c r="A245" s="43"/>
      <c r="B245" s="43"/>
      <c r="C245" s="24">
        <f>D245+G245+H245+I245+J245+K245+L245+M245</f>
        <v>0</v>
      </c>
      <c r="D245" s="24">
        <f>SUM(E245,F245)</f>
        <v>0</v>
      </c>
      <c r="E245" s="25"/>
      <c r="F245" s="26"/>
      <c r="G245" s="26"/>
      <c r="H245" s="24"/>
      <c r="I245" s="24"/>
      <c r="J245" s="24"/>
      <c r="K245" s="24"/>
      <c r="L245" s="24"/>
      <c r="M245" s="24"/>
    </row>
    <row r="246" spans="1:13" s="6" customFormat="1" ht="15.75" customHeight="1" x14ac:dyDescent="0.2">
      <c r="A246" s="84"/>
      <c r="B246" s="84"/>
      <c r="C246" s="67">
        <f>SUM(C244:C245)</f>
        <v>7740</v>
      </c>
      <c r="D246" s="67">
        <f t="shared" ref="D246" si="438">SUM(D244:D245)</f>
        <v>0</v>
      </c>
      <c r="E246" s="67">
        <f t="shared" ref="E246" si="439">SUM(E244:E245)</f>
        <v>0</v>
      </c>
      <c r="F246" s="67">
        <f t="shared" ref="F246" si="440">SUM(F244:F245)</f>
        <v>0</v>
      </c>
      <c r="G246" s="67">
        <f t="shared" ref="G246" si="441">SUM(G244:G245)</f>
        <v>6820</v>
      </c>
      <c r="H246" s="67">
        <f t="shared" ref="H246" si="442">SUM(H244:H245)</f>
        <v>0</v>
      </c>
      <c r="I246" s="67">
        <f t="shared" ref="I246" si="443">SUM(I244:I245)</f>
        <v>0</v>
      </c>
      <c r="J246" s="67">
        <f t="shared" ref="J246" si="444">SUM(J244:J245)</f>
        <v>920</v>
      </c>
      <c r="K246" s="67">
        <f t="shared" ref="K246" si="445">SUM(K244:K245)</f>
        <v>0</v>
      </c>
      <c r="L246" s="67">
        <f t="shared" ref="L246" si="446">SUM(L244:L245)</f>
        <v>0</v>
      </c>
      <c r="M246" s="67">
        <f t="shared" ref="M246" si="447">SUM(M244:M245)</f>
        <v>0</v>
      </c>
    </row>
    <row r="247" spans="1:13" s="6" customFormat="1" ht="15.75" customHeight="1" x14ac:dyDescent="0.2">
      <c r="A247" s="43"/>
      <c r="B247" s="43" t="s">
        <v>93</v>
      </c>
      <c r="C247" s="24">
        <f t="shared" si="437"/>
        <v>27535</v>
      </c>
      <c r="D247" s="24">
        <f t="shared" si="426"/>
        <v>0</v>
      </c>
      <c r="E247" s="27"/>
      <c r="F247" s="24"/>
      <c r="G247" s="24">
        <v>19535</v>
      </c>
      <c r="H247" s="24"/>
      <c r="I247" s="24"/>
      <c r="J247" s="24">
        <v>8000</v>
      </c>
      <c r="K247" s="38"/>
      <c r="L247" s="38"/>
      <c r="M247" s="31"/>
    </row>
    <row r="248" spans="1:13" s="6" customFormat="1" ht="15.75" customHeight="1" x14ac:dyDescent="0.2">
      <c r="A248" s="43"/>
      <c r="B248" s="43"/>
      <c r="C248" s="24">
        <f>D248+G248+H248+I248+J248+K248+L248+M248</f>
        <v>0</v>
      </c>
      <c r="D248" s="24">
        <f>SUM(E248,F248)</f>
        <v>0</v>
      </c>
      <c r="E248" s="25"/>
      <c r="F248" s="26"/>
      <c r="G248" s="26">
        <v>-700</v>
      </c>
      <c r="H248" s="24"/>
      <c r="I248" s="24"/>
      <c r="J248" s="24">
        <v>700</v>
      </c>
      <c r="K248" s="24"/>
      <c r="L248" s="24"/>
      <c r="M248" s="24"/>
    </row>
    <row r="249" spans="1:13" s="6" customFormat="1" ht="15.75" customHeight="1" x14ac:dyDescent="0.2">
      <c r="A249" s="84"/>
      <c r="B249" s="84"/>
      <c r="C249" s="67">
        <f>SUM(C247:C248)</f>
        <v>27535</v>
      </c>
      <c r="D249" s="67">
        <f t="shared" ref="D249" si="448">SUM(D247:D248)</f>
        <v>0</v>
      </c>
      <c r="E249" s="67">
        <f t="shared" ref="E249" si="449">SUM(E247:E248)</f>
        <v>0</v>
      </c>
      <c r="F249" s="67">
        <f t="shared" ref="F249" si="450">SUM(F247:F248)</f>
        <v>0</v>
      </c>
      <c r="G249" s="67">
        <f t="shared" ref="G249" si="451">SUM(G247:G248)</f>
        <v>18835</v>
      </c>
      <c r="H249" s="67">
        <f t="shared" ref="H249" si="452">SUM(H247:H248)</f>
        <v>0</v>
      </c>
      <c r="I249" s="67">
        <f t="shared" ref="I249" si="453">SUM(I247:I248)</f>
        <v>0</v>
      </c>
      <c r="J249" s="67">
        <f t="shared" ref="J249" si="454">SUM(J247:J248)</f>
        <v>8700</v>
      </c>
      <c r="K249" s="67">
        <f t="shared" ref="K249" si="455">SUM(K247:K248)</f>
        <v>0</v>
      </c>
      <c r="L249" s="67">
        <f t="shared" ref="L249" si="456">SUM(L247:L248)</f>
        <v>0</v>
      </c>
      <c r="M249" s="67">
        <f t="shared" ref="M249" si="457">SUM(M247:M248)</f>
        <v>0</v>
      </c>
    </row>
    <row r="250" spans="1:13" s="6" customFormat="1" ht="15.75" customHeight="1" x14ac:dyDescent="0.2">
      <c r="A250" s="43"/>
      <c r="B250" s="43" t="s">
        <v>92</v>
      </c>
      <c r="C250" s="24">
        <f t="shared" si="437"/>
        <v>8545</v>
      </c>
      <c r="D250" s="24">
        <f t="shared" si="426"/>
        <v>0</v>
      </c>
      <c r="E250" s="27"/>
      <c r="F250" s="24"/>
      <c r="G250" s="26">
        <v>8245</v>
      </c>
      <c r="H250" s="24"/>
      <c r="I250" s="24"/>
      <c r="J250" s="24">
        <v>300</v>
      </c>
      <c r="K250" s="38"/>
      <c r="L250" s="38"/>
      <c r="M250" s="31"/>
    </row>
    <row r="251" spans="1:13" s="6" customFormat="1" ht="15.75" customHeight="1" x14ac:dyDescent="0.2">
      <c r="A251" s="43"/>
      <c r="B251" s="43"/>
      <c r="C251" s="24">
        <f>D251+G251+H251+I251+J251+K251+L251+M251</f>
        <v>0</v>
      </c>
      <c r="D251" s="24">
        <f>SUM(E251,F251)</f>
        <v>0</v>
      </c>
      <c r="E251" s="25"/>
      <c r="F251" s="26"/>
      <c r="G251" s="26"/>
      <c r="H251" s="24"/>
      <c r="I251" s="24"/>
      <c r="J251" s="24"/>
      <c r="K251" s="24"/>
      <c r="L251" s="24"/>
      <c r="M251" s="24"/>
    </row>
    <row r="252" spans="1:13" s="6" customFormat="1" ht="15.75" customHeight="1" x14ac:dyDescent="0.2">
      <c r="A252" s="84"/>
      <c r="B252" s="84"/>
      <c r="C252" s="67">
        <f>SUM(C250:C251)</f>
        <v>8545</v>
      </c>
      <c r="D252" s="67">
        <f t="shared" ref="D252" si="458">SUM(D250:D251)</f>
        <v>0</v>
      </c>
      <c r="E252" s="67">
        <f t="shared" ref="E252" si="459">SUM(E250:E251)</f>
        <v>0</v>
      </c>
      <c r="F252" s="67">
        <f t="shared" ref="F252" si="460">SUM(F250:F251)</f>
        <v>0</v>
      </c>
      <c r="G252" s="67">
        <f t="shared" ref="G252" si="461">SUM(G250:G251)</f>
        <v>8245</v>
      </c>
      <c r="H252" s="67">
        <f t="shared" ref="H252" si="462">SUM(H250:H251)</f>
        <v>0</v>
      </c>
      <c r="I252" s="67">
        <f t="shared" ref="I252" si="463">SUM(I250:I251)</f>
        <v>0</v>
      </c>
      <c r="J252" s="67">
        <f t="shared" ref="J252" si="464">SUM(J250:J251)</f>
        <v>300</v>
      </c>
      <c r="K252" s="67">
        <f t="shared" ref="K252" si="465">SUM(K250:K251)</f>
        <v>0</v>
      </c>
      <c r="L252" s="67">
        <f t="shared" ref="L252" si="466">SUM(L250:L251)</f>
        <v>0</v>
      </c>
      <c r="M252" s="67">
        <f t="shared" ref="M252" si="467">SUM(M250:M251)</f>
        <v>0</v>
      </c>
    </row>
    <row r="253" spans="1:13" s="6" customFormat="1" ht="15.75" customHeight="1" x14ac:dyDescent="0.2">
      <c r="A253" s="43"/>
      <c r="B253" s="43" t="s">
        <v>97</v>
      </c>
      <c r="C253" s="24">
        <f t="shared" si="437"/>
        <v>39402</v>
      </c>
      <c r="D253" s="24">
        <f t="shared" si="426"/>
        <v>0</v>
      </c>
      <c r="E253" s="27"/>
      <c r="F253" s="24"/>
      <c r="G253" s="24">
        <v>38223</v>
      </c>
      <c r="H253" s="24"/>
      <c r="I253" s="24"/>
      <c r="J253" s="24">
        <v>1179</v>
      </c>
      <c r="K253" s="38"/>
      <c r="L253" s="38"/>
      <c r="M253" s="31"/>
    </row>
    <row r="254" spans="1:13" s="6" customFormat="1" ht="15.75" customHeight="1" x14ac:dyDescent="0.2">
      <c r="A254" s="43"/>
      <c r="B254" s="43"/>
      <c r="C254" s="24">
        <f>D254+G254+H254+I254+J254+K254+L254+M254</f>
        <v>0</v>
      </c>
      <c r="D254" s="24">
        <f>SUM(E254,F254)</f>
        <v>0</v>
      </c>
      <c r="E254" s="25"/>
      <c r="F254" s="26"/>
      <c r="G254" s="26"/>
      <c r="H254" s="24"/>
      <c r="I254" s="24"/>
      <c r="J254" s="24"/>
      <c r="K254" s="24"/>
      <c r="L254" s="24"/>
      <c r="M254" s="24"/>
    </row>
    <row r="255" spans="1:13" s="6" customFormat="1" ht="15.75" customHeight="1" x14ac:dyDescent="0.2">
      <c r="A255" s="84"/>
      <c r="B255" s="84"/>
      <c r="C255" s="67">
        <f>SUM(C253:C254)</f>
        <v>39402</v>
      </c>
      <c r="D255" s="67">
        <f t="shared" ref="D255" si="468">SUM(D253:D254)</f>
        <v>0</v>
      </c>
      <c r="E255" s="67">
        <f t="shared" ref="E255" si="469">SUM(E253:E254)</f>
        <v>0</v>
      </c>
      <c r="F255" s="67">
        <f t="shared" ref="F255" si="470">SUM(F253:F254)</f>
        <v>0</v>
      </c>
      <c r="G255" s="67">
        <f t="shared" ref="G255" si="471">SUM(G253:G254)</f>
        <v>38223</v>
      </c>
      <c r="H255" s="67">
        <f t="shared" ref="H255" si="472">SUM(H253:H254)</f>
        <v>0</v>
      </c>
      <c r="I255" s="67">
        <f t="shared" ref="I255" si="473">SUM(I253:I254)</f>
        <v>0</v>
      </c>
      <c r="J255" s="67">
        <f t="shared" ref="J255" si="474">SUM(J253:J254)</f>
        <v>1179</v>
      </c>
      <c r="K255" s="67">
        <f t="shared" ref="K255" si="475">SUM(K253:K254)</f>
        <v>0</v>
      </c>
      <c r="L255" s="67">
        <f t="shared" ref="L255" si="476">SUM(L253:L254)</f>
        <v>0</v>
      </c>
      <c r="M255" s="67">
        <f t="shared" ref="M255" si="477">SUM(M253:M254)</f>
        <v>0</v>
      </c>
    </row>
    <row r="256" spans="1:13" s="6" customFormat="1" ht="15.75" customHeight="1" x14ac:dyDescent="0.2">
      <c r="A256" s="87"/>
      <c r="B256" s="42" t="s">
        <v>98</v>
      </c>
      <c r="C256" s="24">
        <f t="shared" si="437"/>
        <v>20390</v>
      </c>
      <c r="D256" s="24">
        <f t="shared" si="426"/>
        <v>0</v>
      </c>
      <c r="E256" s="38"/>
      <c r="F256" s="38"/>
      <c r="G256" s="39">
        <v>19690</v>
      </c>
      <c r="H256" s="38"/>
      <c r="I256" s="38"/>
      <c r="J256" s="39">
        <v>700</v>
      </c>
      <c r="K256" s="38"/>
      <c r="L256" s="38"/>
      <c r="M256" s="31"/>
    </row>
    <row r="257" spans="1:13" s="6" customFormat="1" ht="15.75" customHeight="1" x14ac:dyDescent="0.2">
      <c r="A257" s="43"/>
      <c r="B257" s="43"/>
      <c r="C257" s="24">
        <f>D257+G257+H257+I257+J257+K257+L257+M257</f>
        <v>0</v>
      </c>
      <c r="D257" s="24">
        <f>SUM(E257,F257)</f>
        <v>0</v>
      </c>
      <c r="E257" s="25"/>
      <c r="F257" s="26"/>
      <c r="G257" s="26"/>
      <c r="H257" s="24"/>
      <c r="I257" s="24"/>
      <c r="J257" s="24"/>
      <c r="K257" s="24"/>
      <c r="L257" s="24"/>
      <c r="M257" s="24"/>
    </row>
    <row r="258" spans="1:13" s="6" customFormat="1" ht="15.75" customHeight="1" x14ac:dyDescent="0.2">
      <c r="A258" s="84"/>
      <c r="B258" s="84"/>
      <c r="C258" s="67">
        <f>SUM(C256:C257)</f>
        <v>20390</v>
      </c>
      <c r="D258" s="67">
        <f t="shared" ref="D258" si="478">SUM(D256:D257)</f>
        <v>0</v>
      </c>
      <c r="E258" s="67">
        <f t="shared" ref="E258" si="479">SUM(E256:E257)</f>
        <v>0</v>
      </c>
      <c r="F258" s="67">
        <f t="shared" ref="F258" si="480">SUM(F256:F257)</f>
        <v>0</v>
      </c>
      <c r="G258" s="67">
        <f t="shared" ref="G258" si="481">SUM(G256:G257)</f>
        <v>19690</v>
      </c>
      <c r="H258" s="67">
        <f t="shared" ref="H258" si="482">SUM(H256:H257)</f>
        <v>0</v>
      </c>
      <c r="I258" s="67">
        <f t="shared" ref="I258" si="483">SUM(I256:I257)</f>
        <v>0</v>
      </c>
      <c r="J258" s="67">
        <f t="shared" ref="J258" si="484">SUM(J256:J257)</f>
        <v>700</v>
      </c>
      <c r="K258" s="67">
        <f t="shared" ref="K258" si="485">SUM(K256:K257)</f>
        <v>0</v>
      </c>
      <c r="L258" s="67">
        <f t="shared" ref="L258" si="486">SUM(L256:L257)</f>
        <v>0</v>
      </c>
      <c r="M258" s="67">
        <f t="shared" ref="M258" si="487">SUM(M256:M257)</f>
        <v>0</v>
      </c>
    </row>
    <row r="259" spans="1:13" s="6" customFormat="1" ht="15.75" customHeight="1" x14ac:dyDescent="0.2">
      <c r="A259" s="87"/>
      <c r="B259" s="42" t="s">
        <v>128</v>
      </c>
      <c r="C259" s="24">
        <f t="shared" si="437"/>
        <v>25655</v>
      </c>
      <c r="D259" s="24">
        <f t="shared" si="426"/>
        <v>0</v>
      </c>
      <c r="E259" s="38"/>
      <c r="F259" s="38"/>
      <c r="G259" s="39">
        <v>18855</v>
      </c>
      <c r="H259" s="38"/>
      <c r="I259" s="38"/>
      <c r="J259" s="39">
        <v>6800</v>
      </c>
      <c r="K259" s="38"/>
      <c r="L259" s="38"/>
      <c r="M259" s="31"/>
    </row>
    <row r="260" spans="1:13" s="6" customFormat="1" ht="15.75" customHeight="1" x14ac:dyDescent="0.2">
      <c r="A260" s="43"/>
      <c r="B260" s="43"/>
      <c r="C260" s="24">
        <f>D260+G260+H260+I260+J260+K260+L260+M260</f>
        <v>0</v>
      </c>
      <c r="D260" s="24">
        <f>SUM(E260,F260)</f>
        <v>0</v>
      </c>
      <c r="E260" s="25"/>
      <c r="F260" s="26"/>
      <c r="G260" s="26"/>
      <c r="H260" s="24"/>
      <c r="I260" s="24"/>
      <c r="J260" s="24"/>
      <c r="K260" s="24"/>
      <c r="L260" s="24"/>
      <c r="M260" s="24"/>
    </row>
    <row r="261" spans="1:13" s="6" customFormat="1" ht="15.75" customHeight="1" x14ac:dyDescent="0.2">
      <c r="A261" s="84"/>
      <c r="B261" s="84"/>
      <c r="C261" s="67">
        <f>SUM(C259:C260)</f>
        <v>25655</v>
      </c>
      <c r="D261" s="67">
        <f t="shared" ref="D261" si="488">SUM(D259:D260)</f>
        <v>0</v>
      </c>
      <c r="E261" s="67">
        <f t="shared" ref="E261" si="489">SUM(E259:E260)</f>
        <v>0</v>
      </c>
      <c r="F261" s="67">
        <f t="shared" ref="F261" si="490">SUM(F259:F260)</f>
        <v>0</v>
      </c>
      <c r="G261" s="67">
        <f t="shared" ref="G261" si="491">SUM(G259:G260)</f>
        <v>18855</v>
      </c>
      <c r="H261" s="67">
        <f t="shared" ref="H261" si="492">SUM(H259:H260)</f>
        <v>0</v>
      </c>
      <c r="I261" s="67">
        <f t="shared" ref="I261" si="493">SUM(I259:I260)</f>
        <v>0</v>
      </c>
      <c r="J261" s="67">
        <f t="shared" ref="J261" si="494">SUM(J259:J260)</f>
        <v>6800</v>
      </c>
      <c r="K261" s="67">
        <f t="shared" ref="K261" si="495">SUM(K259:K260)</f>
        <v>0</v>
      </c>
      <c r="L261" s="67">
        <f t="shared" ref="L261" si="496">SUM(L259:L260)</f>
        <v>0</v>
      </c>
      <c r="M261" s="67">
        <f t="shared" ref="M261" si="497">SUM(M259:M260)</f>
        <v>0</v>
      </c>
    </row>
    <row r="262" spans="1:13" s="6" customFormat="1" ht="15.75" customHeight="1" x14ac:dyDescent="0.2">
      <c r="A262" s="87"/>
      <c r="B262" s="42" t="s">
        <v>129</v>
      </c>
      <c r="C262" s="24">
        <f t="shared" si="437"/>
        <v>23170</v>
      </c>
      <c r="D262" s="24">
        <f t="shared" si="426"/>
        <v>0</v>
      </c>
      <c r="E262" s="38"/>
      <c r="F262" s="38"/>
      <c r="G262" s="39">
        <v>21020</v>
      </c>
      <c r="H262" s="38"/>
      <c r="I262" s="38"/>
      <c r="J262" s="39">
        <v>2150</v>
      </c>
      <c r="K262" s="38"/>
      <c r="L262" s="38"/>
      <c r="M262" s="31"/>
    </row>
    <row r="263" spans="1:13" s="6" customFormat="1" ht="15.75" customHeight="1" x14ac:dyDescent="0.2">
      <c r="A263" s="43"/>
      <c r="B263" s="43"/>
      <c r="C263" s="24">
        <f>D263+G263+H263+I263+J263+K263+L263+M263</f>
        <v>0</v>
      </c>
      <c r="D263" s="24">
        <f>SUM(E263,F263)</f>
        <v>0</v>
      </c>
      <c r="E263" s="25"/>
      <c r="F263" s="26"/>
      <c r="G263" s="26">
        <v>-1000</v>
      </c>
      <c r="H263" s="24"/>
      <c r="I263" s="24"/>
      <c r="J263" s="24">
        <v>1000</v>
      </c>
      <c r="K263" s="24"/>
      <c r="L263" s="24"/>
      <c r="M263" s="24"/>
    </row>
    <row r="264" spans="1:13" s="6" customFormat="1" ht="15.75" customHeight="1" x14ac:dyDescent="0.2">
      <c r="A264" s="84"/>
      <c r="B264" s="84"/>
      <c r="C264" s="67">
        <f>SUM(C262:C263)</f>
        <v>23170</v>
      </c>
      <c r="D264" s="67">
        <f t="shared" ref="D264" si="498">SUM(D262:D263)</f>
        <v>0</v>
      </c>
      <c r="E264" s="67">
        <f t="shared" ref="E264" si="499">SUM(E262:E263)</f>
        <v>0</v>
      </c>
      <c r="F264" s="67">
        <f t="shared" ref="F264" si="500">SUM(F262:F263)</f>
        <v>0</v>
      </c>
      <c r="G264" s="67">
        <f t="shared" ref="G264" si="501">SUM(G262:G263)</f>
        <v>20020</v>
      </c>
      <c r="H264" s="67">
        <f t="shared" ref="H264" si="502">SUM(H262:H263)</f>
        <v>0</v>
      </c>
      <c r="I264" s="67">
        <f t="shared" ref="I264" si="503">SUM(I262:I263)</f>
        <v>0</v>
      </c>
      <c r="J264" s="67">
        <f t="shared" ref="J264" si="504">SUM(J262:J263)</f>
        <v>3150</v>
      </c>
      <c r="K264" s="67">
        <f t="shared" ref="K264" si="505">SUM(K262:K263)</f>
        <v>0</v>
      </c>
      <c r="L264" s="67">
        <f t="shared" ref="L264" si="506">SUM(L262:L263)</f>
        <v>0</v>
      </c>
      <c r="M264" s="67">
        <f t="shared" ref="M264" si="507">SUM(M262:M263)</f>
        <v>0</v>
      </c>
    </row>
    <row r="265" spans="1:13" s="6" customFormat="1" ht="15.75" customHeight="1" x14ac:dyDescent="0.2">
      <c r="A265" s="87"/>
      <c r="B265" s="42" t="s">
        <v>85</v>
      </c>
      <c r="C265" s="24">
        <f t="shared" si="437"/>
        <v>17298</v>
      </c>
      <c r="D265" s="24">
        <f t="shared" si="426"/>
        <v>0</v>
      </c>
      <c r="E265" s="38"/>
      <c r="F265" s="38"/>
      <c r="G265" s="39">
        <v>17298</v>
      </c>
      <c r="H265" s="38"/>
      <c r="I265" s="38"/>
      <c r="J265" s="39"/>
      <c r="K265" s="38"/>
      <c r="L265" s="38"/>
      <c r="M265" s="31"/>
    </row>
    <row r="266" spans="1:13" s="6" customFormat="1" ht="15.75" customHeight="1" x14ac:dyDescent="0.2">
      <c r="A266" s="43"/>
      <c r="B266" s="43"/>
      <c r="C266" s="24">
        <f>D266+G266+H266+I266+J266+K266+L266+M266</f>
        <v>0</v>
      </c>
      <c r="D266" s="24">
        <f>SUM(E266,F266)</f>
        <v>0</v>
      </c>
      <c r="E266" s="25"/>
      <c r="F266" s="26"/>
      <c r="G266" s="26"/>
      <c r="H266" s="24"/>
      <c r="I266" s="24"/>
      <c r="J266" s="24"/>
      <c r="K266" s="24"/>
      <c r="L266" s="24"/>
      <c r="M266" s="24"/>
    </row>
    <row r="267" spans="1:13" s="6" customFormat="1" ht="15.75" customHeight="1" x14ac:dyDescent="0.2">
      <c r="A267" s="84"/>
      <c r="B267" s="84"/>
      <c r="C267" s="67">
        <f>SUM(C265:C266)</f>
        <v>17298</v>
      </c>
      <c r="D267" s="67">
        <f t="shared" ref="D267" si="508">SUM(D265:D266)</f>
        <v>0</v>
      </c>
      <c r="E267" s="67">
        <f t="shared" ref="E267" si="509">SUM(E265:E266)</f>
        <v>0</v>
      </c>
      <c r="F267" s="67">
        <f t="shared" ref="F267" si="510">SUM(F265:F266)</f>
        <v>0</v>
      </c>
      <c r="G267" s="67">
        <f t="shared" ref="G267" si="511">SUM(G265:G266)</f>
        <v>17298</v>
      </c>
      <c r="H267" s="67">
        <f t="shared" ref="H267" si="512">SUM(H265:H266)</f>
        <v>0</v>
      </c>
      <c r="I267" s="67">
        <f t="shared" ref="I267" si="513">SUM(I265:I266)</f>
        <v>0</v>
      </c>
      <c r="J267" s="67">
        <f t="shared" ref="J267" si="514">SUM(J265:J266)</f>
        <v>0</v>
      </c>
      <c r="K267" s="67">
        <f t="shared" ref="K267" si="515">SUM(K265:K266)</f>
        <v>0</v>
      </c>
      <c r="L267" s="67">
        <f t="shared" ref="L267" si="516">SUM(L265:L266)</f>
        <v>0</v>
      </c>
      <c r="M267" s="67">
        <f t="shared" ref="M267" si="517">SUM(M265:M266)</f>
        <v>0</v>
      </c>
    </row>
    <row r="268" spans="1:13" s="6" customFormat="1" ht="15.75" customHeight="1" x14ac:dyDescent="0.2">
      <c r="A268" s="87"/>
      <c r="B268" s="42" t="s">
        <v>105</v>
      </c>
      <c r="C268" s="24">
        <f t="shared" si="437"/>
        <v>18920</v>
      </c>
      <c r="D268" s="24">
        <f t="shared" si="426"/>
        <v>0</v>
      </c>
      <c r="E268" s="38"/>
      <c r="F268" s="38"/>
      <c r="G268" s="39">
        <v>17920</v>
      </c>
      <c r="H268" s="38"/>
      <c r="I268" s="38"/>
      <c r="J268" s="39">
        <v>1000</v>
      </c>
      <c r="K268" s="38"/>
      <c r="L268" s="38"/>
      <c r="M268" s="31"/>
    </row>
    <row r="269" spans="1:13" s="6" customFormat="1" ht="15.75" customHeight="1" x14ac:dyDescent="0.2">
      <c r="A269" s="43"/>
      <c r="B269" s="43"/>
      <c r="C269" s="24">
        <f>D269+G269+H269+I269+J269+K269+L269+M269</f>
        <v>0</v>
      </c>
      <c r="D269" s="24">
        <f>SUM(E269,F269)</f>
        <v>0</v>
      </c>
      <c r="E269" s="25"/>
      <c r="F269" s="26"/>
      <c r="G269" s="26"/>
      <c r="H269" s="24"/>
      <c r="I269" s="24"/>
      <c r="J269" s="24"/>
      <c r="K269" s="24"/>
      <c r="L269" s="24"/>
      <c r="M269" s="24"/>
    </row>
    <row r="270" spans="1:13" s="6" customFormat="1" ht="15.75" customHeight="1" x14ac:dyDescent="0.2">
      <c r="A270" s="84"/>
      <c r="B270" s="84"/>
      <c r="C270" s="67">
        <f>SUM(C268:C269)</f>
        <v>18920</v>
      </c>
      <c r="D270" s="67">
        <f t="shared" ref="D270" si="518">SUM(D268:D269)</f>
        <v>0</v>
      </c>
      <c r="E270" s="67">
        <f t="shared" ref="E270" si="519">SUM(E268:E269)</f>
        <v>0</v>
      </c>
      <c r="F270" s="67">
        <f t="shared" ref="F270" si="520">SUM(F268:F269)</f>
        <v>0</v>
      </c>
      <c r="G270" s="67">
        <f t="shared" ref="G270" si="521">SUM(G268:G269)</f>
        <v>17920</v>
      </c>
      <c r="H270" s="67">
        <f t="shared" ref="H270" si="522">SUM(H268:H269)</f>
        <v>0</v>
      </c>
      <c r="I270" s="67">
        <f t="shared" ref="I270" si="523">SUM(I268:I269)</f>
        <v>0</v>
      </c>
      <c r="J270" s="67">
        <f t="shared" ref="J270" si="524">SUM(J268:J269)</f>
        <v>1000</v>
      </c>
      <c r="K270" s="67">
        <f t="shared" ref="K270" si="525">SUM(K268:K269)</f>
        <v>0</v>
      </c>
      <c r="L270" s="67">
        <f t="shared" ref="L270" si="526">SUM(L268:L269)</f>
        <v>0</v>
      </c>
      <c r="M270" s="67">
        <f t="shared" ref="M270" si="527">SUM(M268:M269)</f>
        <v>0</v>
      </c>
    </row>
    <row r="271" spans="1:13" s="6" customFormat="1" ht="15.75" customHeight="1" x14ac:dyDescent="0.2">
      <c r="A271" s="87"/>
      <c r="B271" s="42" t="s">
        <v>274</v>
      </c>
      <c r="C271" s="24">
        <f t="shared" ref="C271" si="528">SUM(D271,G271,H271:M271)</f>
        <v>1746278</v>
      </c>
      <c r="D271" s="24">
        <f t="shared" ref="D271" si="529">SUM(E271:F271)</f>
        <v>243547</v>
      </c>
      <c r="E271" s="39">
        <v>189261</v>
      </c>
      <c r="F271" s="39">
        <v>54286</v>
      </c>
      <c r="G271" s="39">
        <v>1488035</v>
      </c>
      <c r="H271" s="38"/>
      <c r="I271" s="38"/>
      <c r="J271" s="39">
        <v>9346</v>
      </c>
      <c r="K271" s="39">
        <v>5350</v>
      </c>
      <c r="L271" s="38"/>
      <c r="M271" s="31"/>
    </row>
    <row r="272" spans="1:13" s="6" customFormat="1" ht="15.75" customHeight="1" x14ac:dyDescent="0.2">
      <c r="A272" s="43"/>
      <c r="B272" s="43"/>
      <c r="C272" s="24">
        <f>D272+G272+H272+I272+J272+K272+L272+M272</f>
        <v>0</v>
      </c>
      <c r="D272" s="24">
        <f>SUM(E272,F272)</f>
        <v>0</v>
      </c>
      <c r="E272" s="25"/>
      <c r="F272" s="26"/>
      <c r="G272" s="26"/>
      <c r="H272" s="24"/>
      <c r="I272" s="24"/>
      <c r="J272" s="24"/>
      <c r="K272" s="24"/>
      <c r="L272" s="24"/>
      <c r="M272" s="24"/>
    </row>
    <row r="273" spans="1:13" s="6" customFormat="1" ht="15.75" customHeight="1" x14ac:dyDescent="0.2">
      <c r="A273" s="84"/>
      <c r="B273" s="84"/>
      <c r="C273" s="67">
        <f>SUM(C271:C272)</f>
        <v>1746278</v>
      </c>
      <c r="D273" s="67">
        <f t="shared" ref="D273:M273" si="530">SUM(D271:D272)</f>
        <v>243547</v>
      </c>
      <c r="E273" s="67">
        <f t="shared" si="530"/>
        <v>189261</v>
      </c>
      <c r="F273" s="67">
        <f t="shared" si="530"/>
        <v>54286</v>
      </c>
      <c r="G273" s="67">
        <f t="shared" si="530"/>
        <v>1488035</v>
      </c>
      <c r="H273" s="67">
        <f t="shared" si="530"/>
        <v>0</v>
      </c>
      <c r="I273" s="67">
        <f t="shared" si="530"/>
        <v>0</v>
      </c>
      <c r="J273" s="67">
        <f t="shared" si="530"/>
        <v>9346</v>
      </c>
      <c r="K273" s="67">
        <f t="shared" si="530"/>
        <v>5350</v>
      </c>
      <c r="L273" s="67">
        <f t="shared" si="530"/>
        <v>0</v>
      </c>
      <c r="M273" s="67">
        <f t="shared" si="530"/>
        <v>0</v>
      </c>
    </row>
    <row r="274" spans="1:13" s="6" customFormat="1" ht="15.75" customHeight="1" x14ac:dyDescent="0.2">
      <c r="A274" s="87"/>
      <c r="B274" s="42" t="s">
        <v>275</v>
      </c>
      <c r="C274" s="24">
        <f t="shared" ref="C274" si="531">SUM(D274,G274,H274:M274)</f>
        <v>232962</v>
      </c>
      <c r="D274" s="24">
        <f t="shared" ref="D274" si="532">SUM(E274:F274)</f>
        <v>0</v>
      </c>
      <c r="E274" s="39"/>
      <c r="F274" s="39"/>
      <c r="G274" s="39">
        <v>232962</v>
      </c>
      <c r="H274" s="38"/>
      <c r="I274" s="38"/>
      <c r="J274" s="39"/>
      <c r="K274" s="39"/>
      <c r="L274" s="38"/>
      <c r="M274" s="31"/>
    </row>
    <row r="275" spans="1:13" s="6" customFormat="1" ht="15.75" customHeight="1" x14ac:dyDescent="0.2">
      <c r="A275" s="43"/>
      <c r="B275" s="43"/>
      <c r="C275" s="24">
        <f>D275+G275+H275+I275+J275+K275+L275+M275</f>
        <v>0</v>
      </c>
      <c r="D275" s="24">
        <f>SUM(E275,F275)</f>
        <v>0</v>
      </c>
      <c r="E275" s="25"/>
      <c r="F275" s="26"/>
      <c r="G275" s="26"/>
      <c r="H275" s="24"/>
      <c r="I275" s="24"/>
      <c r="J275" s="24"/>
      <c r="K275" s="24"/>
      <c r="L275" s="24"/>
      <c r="M275" s="24"/>
    </row>
    <row r="276" spans="1:13" s="6" customFormat="1" ht="15.75" customHeight="1" x14ac:dyDescent="0.2">
      <c r="A276" s="84"/>
      <c r="B276" s="84"/>
      <c r="C276" s="67">
        <f>SUM(C274:C275)</f>
        <v>232962</v>
      </c>
      <c r="D276" s="67">
        <f t="shared" ref="D276:M276" si="533">SUM(D274:D275)</f>
        <v>0</v>
      </c>
      <c r="E276" s="67">
        <f t="shared" si="533"/>
        <v>0</v>
      </c>
      <c r="F276" s="67">
        <f t="shared" si="533"/>
        <v>0</v>
      </c>
      <c r="G276" s="67">
        <f t="shared" si="533"/>
        <v>232962</v>
      </c>
      <c r="H276" s="67">
        <f t="shared" si="533"/>
        <v>0</v>
      </c>
      <c r="I276" s="67">
        <f t="shared" si="533"/>
        <v>0</v>
      </c>
      <c r="J276" s="67">
        <f t="shared" si="533"/>
        <v>0</v>
      </c>
      <c r="K276" s="67">
        <f t="shared" si="533"/>
        <v>0</v>
      </c>
      <c r="L276" s="67">
        <f t="shared" si="533"/>
        <v>0</v>
      </c>
      <c r="M276" s="67">
        <f t="shared" si="533"/>
        <v>0</v>
      </c>
    </row>
    <row r="277" spans="1:13" s="6" customFormat="1" ht="15.75" customHeight="1" x14ac:dyDescent="0.2">
      <c r="A277" s="87"/>
      <c r="B277" s="42" t="s">
        <v>276</v>
      </c>
      <c r="C277" s="24">
        <f t="shared" ref="C277" si="534">SUM(D277,G277,H277:M277)</f>
        <v>740239</v>
      </c>
      <c r="D277" s="24">
        <f t="shared" ref="D277" si="535">SUM(E277:F277)</f>
        <v>27523</v>
      </c>
      <c r="E277" s="39">
        <v>22242</v>
      </c>
      <c r="F277" s="39">
        <v>5281</v>
      </c>
      <c r="G277" s="39">
        <v>703362</v>
      </c>
      <c r="H277" s="38"/>
      <c r="I277" s="38"/>
      <c r="J277" s="39">
        <v>6754</v>
      </c>
      <c r="K277" s="39">
        <v>2600</v>
      </c>
      <c r="L277" s="38"/>
      <c r="M277" s="31"/>
    </row>
    <row r="278" spans="1:13" s="6" customFormat="1" ht="15.75" customHeight="1" x14ac:dyDescent="0.2">
      <c r="A278" s="43"/>
      <c r="B278" s="43"/>
      <c r="C278" s="24">
        <f>D278+G278+H278+I278+J278+K278+L278+M278</f>
        <v>-8000</v>
      </c>
      <c r="D278" s="24">
        <f>SUM(E278,F278)</f>
        <v>0</v>
      </c>
      <c r="E278" s="25"/>
      <c r="F278" s="26"/>
      <c r="G278" s="26">
        <v>-8000</v>
      </c>
      <c r="H278" s="24"/>
      <c r="I278" s="24"/>
      <c r="J278" s="24"/>
      <c r="K278" s="24"/>
      <c r="L278" s="24"/>
      <c r="M278" s="24"/>
    </row>
    <row r="279" spans="1:13" s="6" customFormat="1" ht="15.75" customHeight="1" x14ac:dyDescent="0.2">
      <c r="A279" s="84"/>
      <c r="B279" s="84"/>
      <c r="C279" s="67">
        <f>SUM(C277:C278)</f>
        <v>732239</v>
      </c>
      <c r="D279" s="67">
        <f t="shared" ref="D279:M279" si="536">SUM(D277:D278)</f>
        <v>27523</v>
      </c>
      <c r="E279" s="67">
        <f t="shared" si="536"/>
        <v>22242</v>
      </c>
      <c r="F279" s="67">
        <f t="shared" si="536"/>
        <v>5281</v>
      </c>
      <c r="G279" s="67">
        <f t="shared" si="536"/>
        <v>695362</v>
      </c>
      <c r="H279" s="67">
        <f t="shared" si="536"/>
        <v>0</v>
      </c>
      <c r="I279" s="67">
        <f t="shared" si="536"/>
        <v>0</v>
      </c>
      <c r="J279" s="67">
        <f t="shared" si="536"/>
        <v>6754</v>
      </c>
      <c r="K279" s="67">
        <f t="shared" si="536"/>
        <v>2600</v>
      </c>
      <c r="L279" s="67">
        <f t="shared" si="536"/>
        <v>0</v>
      </c>
      <c r="M279" s="67">
        <f t="shared" si="536"/>
        <v>0</v>
      </c>
    </row>
    <row r="280" spans="1:13" s="6" customFormat="1" ht="15.75" customHeight="1" x14ac:dyDescent="0.2">
      <c r="A280" s="87"/>
      <c r="B280" s="42" t="s">
        <v>277</v>
      </c>
      <c r="C280" s="24">
        <f t="shared" ref="C280" si="537">SUM(D280,G280,H280:M280)</f>
        <v>130775</v>
      </c>
      <c r="D280" s="24">
        <f t="shared" ref="D280" si="538">SUM(E280:F280)</f>
        <v>18641</v>
      </c>
      <c r="E280" s="39">
        <v>15022</v>
      </c>
      <c r="F280" s="39">
        <v>3619</v>
      </c>
      <c r="G280" s="39">
        <v>110084</v>
      </c>
      <c r="H280" s="38"/>
      <c r="I280" s="38"/>
      <c r="J280" s="39"/>
      <c r="K280" s="39">
        <v>2050</v>
      </c>
      <c r="L280" s="38"/>
      <c r="M280" s="31"/>
    </row>
    <row r="281" spans="1:13" s="6" customFormat="1" ht="15.75" customHeight="1" x14ac:dyDescent="0.2">
      <c r="A281" s="43"/>
      <c r="B281" s="43"/>
      <c r="C281" s="24">
        <f>D281+G281+H281+I281+J281+K281+L281+M281</f>
        <v>-1475</v>
      </c>
      <c r="D281" s="24">
        <f>SUM(E281,F281)</f>
        <v>0</v>
      </c>
      <c r="E281" s="25"/>
      <c r="F281" s="26"/>
      <c r="G281" s="26">
        <v>-1475</v>
      </c>
      <c r="H281" s="24"/>
      <c r="I281" s="24"/>
      <c r="J281" s="24"/>
      <c r="K281" s="24"/>
      <c r="L281" s="24"/>
      <c r="M281" s="24"/>
    </row>
    <row r="282" spans="1:13" s="6" customFormat="1" ht="15.75" customHeight="1" x14ac:dyDescent="0.2">
      <c r="A282" s="84"/>
      <c r="B282" s="84"/>
      <c r="C282" s="67">
        <f>SUM(C280:C281)</f>
        <v>129300</v>
      </c>
      <c r="D282" s="67">
        <f t="shared" ref="D282:M282" si="539">SUM(D280:D281)</f>
        <v>18641</v>
      </c>
      <c r="E282" s="67">
        <f t="shared" si="539"/>
        <v>15022</v>
      </c>
      <c r="F282" s="67">
        <f t="shared" si="539"/>
        <v>3619</v>
      </c>
      <c r="G282" s="67">
        <f t="shared" si="539"/>
        <v>108609</v>
      </c>
      <c r="H282" s="67">
        <f t="shared" si="539"/>
        <v>0</v>
      </c>
      <c r="I282" s="67">
        <f t="shared" si="539"/>
        <v>0</v>
      </c>
      <c r="J282" s="67">
        <f t="shared" si="539"/>
        <v>0</v>
      </c>
      <c r="K282" s="67">
        <f t="shared" si="539"/>
        <v>2050</v>
      </c>
      <c r="L282" s="67">
        <f t="shared" si="539"/>
        <v>0</v>
      </c>
      <c r="M282" s="67">
        <f t="shared" si="539"/>
        <v>0</v>
      </c>
    </row>
    <row r="283" spans="1:13" s="6" customFormat="1" ht="15.75" customHeight="1" x14ac:dyDescent="0.2">
      <c r="A283" s="87"/>
      <c r="B283" s="42" t="s">
        <v>278</v>
      </c>
      <c r="C283" s="24">
        <f t="shared" ref="C283" si="540">SUM(D283,G283,H283:M283)</f>
        <v>353157</v>
      </c>
      <c r="D283" s="24">
        <f t="shared" ref="D283" si="541">SUM(E283:F283)</f>
        <v>37528</v>
      </c>
      <c r="E283" s="39">
        <v>30242</v>
      </c>
      <c r="F283" s="39">
        <v>7286</v>
      </c>
      <c r="G283" s="39">
        <v>313629</v>
      </c>
      <c r="H283" s="38"/>
      <c r="I283" s="38"/>
      <c r="J283" s="39"/>
      <c r="K283" s="39">
        <v>2000</v>
      </c>
      <c r="L283" s="38"/>
      <c r="M283" s="31"/>
    </row>
    <row r="284" spans="1:13" s="6" customFormat="1" ht="15.75" customHeight="1" x14ac:dyDescent="0.2">
      <c r="A284" s="43"/>
      <c r="B284" s="43"/>
      <c r="C284" s="24">
        <f>D284+G284+H284+I284+J284+K284+L284+M284</f>
        <v>1475</v>
      </c>
      <c r="D284" s="24">
        <f>SUM(E284,F284)</f>
        <v>0</v>
      </c>
      <c r="E284" s="25"/>
      <c r="F284" s="26"/>
      <c r="G284" s="26">
        <v>1475</v>
      </c>
      <c r="H284" s="24"/>
      <c r="I284" s="24"/>
      <c r="J284" s="24"/>
      <c r="K284" s="24"/>
      <c r="L284" s="24"/>
      <c r="M284" s="24"/>
    </row>
    <row r="285" spans="1:13" s="6" customFormat="1" ht="15.75" customHeight="1" x14ac:dyDescent="0.2">
      <c r="A285" s="84"/>
      <c r="B285" s="84"/>
      <c r="C285" s="67">
        <f>SUM(C283:C284)</f>
        <v>354632</v>
      </c>
      <c r="D285" s="67">
        <f t="shared" ref="D285:M285" si="542">SUM(D283:D284)</f>
        <v>37528</v>
      </c>
      <c r="E285" s="67">
        <f t="shared" si="542"/>
        <v>30242</v>
      </c>
      <c r="F285" s="67">
        <f t="shared" si="542"/>
        <v>7286</v>
      </c>
      <c r="G285" s="67">
        <f t="shared" si="542"/>
        <v>315104</v>
      </c>
      <c r="H285" s="67">
        <f t="shared" si="542"/>
        <v>0</v>
      </c>
      <c r="I285" s="67">
        <f t="shared" si="542"/>
        <v>0</v>
      </c>
      <c r="J285" s="67">
        <f t="shared" si="542"/>
        <v>0</v>
      </c>
      <c r="K285" s="67">
        <f t="shared" si="542"/>
        <v>2000</v>
      </c>
      <c r="L285" s="67">
        <f t="shared" si="542"/>
        <v>0</v>
      </c>
      <c r="M285" s="67">
        <f t="shared" si="542"/>
        <v>0</v>
      </c>
    </row>
    <row r="286" spans="1:13" s="6" customFormat="1" ht="15.75" customHeight="1" x14ac:dyDescent="0.2">
      <c r="A286" s="87"/>
      <c r="B286" s="42" t="s">
        <v>279</v>
      </c>
      <c r="C286" s="24">
        <f t="shared" ref="C286" si="543">SUM(D286,G286,H286:M286)</f>
        <v>131204</v>
      </c>
      <c r="D286" s="24">
        <f t="shared" ref="D286" si="544">SUM(E286:F286)</f>
        <v>10854</v>
      </c>
      <c r="E286" s="39">
        <v>8459</v>
      </c>
      <c r="F286" s="39">
        <v>2395</v>
      </c>
      <c r="G286" s="39">
        <v>109850</v>
      </c>
      <c r="H286" s="38"/>
      <c r="I286" s="38"/>
      <c r="J286" s="39">
        <v>8000</v>
      </c>
      <c r="K286" s="39">
        <v>2500</v>
      </c>
      <c r="L286" s="39"/>
      <c r="M286" s="31"/>
    </row>
    <row r="287" spans="1:13" s="6" customFormat="1" ht="15.75" customHeight="1" x14ac:dyDescent="0.2">
      <c r="A287" s="43"/>
      <c r="B287" s="43"/>
      <c r="C287" s="24">
        <f>D287+G287+H287+I287+J287+K287+L287+M287</f>
        <v>0</v>
      </c>
      <c r="D287" s="24">
        <f>SUM(E287,F287)</f>
        <v>0</v>
      </c>
      <c r="E287" s="25"/>
      <c r="F287" s="26"/>
      <c r="G287" s="26">
        <v>761</v>
      </c>
      <c r="H287" s="24"/>
      <c r="I287" s="24"/>
      <c r="J287" s="24">
        <v>-761</v>
      </c>
      <c r="K287" s="24"/>
      <c r="L287" s="24"/>
      <c r="M287" s="24"/>
    </row>
    <row r="288" spans="1:13" s="6" customFormat="1" ht="15.75" customHeight="1" x14ac:dyDescent="0.2">
      <c r="A288" s="84"/>
      <c r="B288" s="84"/>
      <c r="C288" s="67">
        <f>SUM(C286:C287)</f>
        <v>131204</v>
      </c>
      <c r="D288" s="67">
        <f t="shared" ref="D288:M288" si="545">SUM(D286:D287)</f>
        <v>10854</v>
      </c>
      <c r="E288" s="67">
        <f t="shared" si="545"/>
        <v>8459</v>
      </c>
      <c r="F288" s="67">
        <f t="shared" si="545"/>
        <v>2395</v>
      </c>
      <c r="G288" s="67">
        <f t="shared" si="545"/>
        <v>110611</v>
      </c>
      <c r="H288" s="67">
        <f t="shared" si="545"/>
        <v>0</v>
      </c>
      <c r="I288" s="67">
        <f t="shared" si="545"/>
        <v>0</v>
      </c>
      <c r="J288" s="67">
        <f t="shared" si="545"/>
        <v>7239</v>
      </c>
      <c r="K288" s="67">
        <f t="shared" si="545"/>
        <v>2500</v>
      </c>
      <c r="L288" s="67">
        <f t="shared" si="545"/>
        <v>0</v>
      </c>
      <c r="M288" s="67">
        <f t="shared" si="545"/>
        <v>0</v>
      </c>
    </row>
    <row r="289" spans="1:13" s="6" customFormat="1" ht="15.75" customHeight="1" x14ac:dyDescent="0.2">
      <c r="A289" s="87"/>
      <c r="B289" s="42" t="s">
        <v>280</v>
      </c>
      <c r="C289" s="24">
        <f t="shared" ref="C289" si="546">SUM(D289,G289,H289:M289)</f>
        <v>63160</v>
      </c>
      <c r="D289" s="24">
        <f t="shared" ref="D289" si="547">SUM(E289:F289)</f>
        <v>18281</v>
      </c>
      <c r="E289" s="39">
        <v>14792</v>
      </c>
      <c r="F289" s="39">
        <v>3489</v>
      </c>
      <c r="G289" s="39">
        <v>42779</v>
      </c>
      <c r="H289" s="38"/>
      <c r="I289" s="38"/>
      <c r="J289" s="39"/>
      <c r="K289" s="39">
        <v>2100</v>
      </c>
      <c r="L289" s="39"/>
      <c r="M289" s="31"/>
    </row>
    <row r="290" spans="1:13" s="6" customFormat="1" ht="15.75" customHeight="1" x14ac:dyDescent="0.2">
      <c r="A290" s="43"/>
      <c r="B290" s="43"/>
      <c r="C290" s="24">
        <f>D290+G290+H290+I290+J290+K290+L290+M290</f>
        <v>8000</v>
      </c>
      <c r="D290" s="24">
        <f>SUM(E290,F290)</f>
        <v>0</v>
      </c>
      <c r="E290" s="25"/>
      <c r="F290" s="26"/>
      <c r="G290" s="26">
        <v>8000</v>
      </c>
      <c r="H290" s="24"/>
      <c r="I290" s="24"/>
      <c r="J290" s="24"/>
      <c r="K290" s="24"/>
      <c r="L290" s="24"/>
      <c r="M290" s="24"/>
    </row>
    <row r="291" spans="1:13" s="6" customFormat="1" ht="15.75" customHeight="1" x14ac:dyDescent="0.2">
      <c r="A291" s="84"/>
      <c r="B291" s="84"/>
      <c r="C291" s="67">
        <f>SUM(C289:C290)</f>
        <v>71160</v>
      </c>
      <c r="D291" s="67">
        <f t="shared" ref="D291:M291" si="548">SUM(D289:D290)</f>
        <v>18281</v>
      </c>
      <c r="E291" s="67">
        <f t="shared" si="548"/>
        <v>14792</v>
      </c>
      <c r="F291" s="67">
        <f t="shared" si="548"/>
        <v>3489</v>
      </c>
      <c r="G291" s="67">
        <f t="shared" si="548"/>
        <v>50779</v>
      </c>
      <c r="H291" s="67">
        <f t="shared" si="548"/>
        <v>0</v>
      </c>
      <c r="I291" s="67">
        <f t="shared" si="548"/>
        <v>0</v>
      </c>
      <c r="J291" s="67">
        <f t="shared" si="548"/>
        <v>0</v>
      </c>
      <c r="K291" s="67">
        <f t="shared" si="548"/>
        <v>2100</v>
      </c>
      <c r="L291" s="67">
        <f t="shared" si="548"/>
        <v>0</v>
      </c>
      <c r="M291" s="67">
        <f t="shared" si="548"/>
        <v>0</v>
      </c>
    </row>
    <row r="292" spans="1:13" s="6" customFormat="1" ht="15.75" customHeight="1" x14ac:dyDescent="0.2">
      <c r="A292" s="87"/>
      <c r="B292" s="42" t="s">
        <v>281</v>
      </c>
      <c r="C292" s="24">
        <f t="shared" ref="C292" si="549">SUM(D292,G292,H292:M292)</f>
        <v>25010</v>
      </c>
      <c r="D292" s="24">
        <f t="shared" ref="D292" si="550">SUM(E292:F292)</f>
        <v>0</v>
      </c>
      <c r="E292" s="39"/>
      <c r="F292" s="39"/>
      <c r="G292" s="39">
        <v>25010</v>
      </c>
      <c r="H292" s="38"/>
      <c r="I292" s="38"/>
      <c r="J292" s="39"/>
      <c r="K292" s="39"/>
      <c r="L292" s="39"/>
      <c r="M292" s="31"/>
    </row>
    <row r="293" spans="1:13" s="6" customFormat="1" ht="15.75" customHeight="1" x14ac:dyDescent="0.2">
      <c r="A293" s="43"/>
      <c r="B293" s="43"/>
      <c r="C293" s="24">
        <f>D293+G293+H293+I293+J293+K293+L293+M293</f>
        <v>0</v>
      </c>
      <c r="D293" s="24">
        <f>SUM(E293,F293)</f>
        <v>0</v>
      </c>
      <c r="E293" s="25"/>
      <c r="F293" s="26"/>
      <c r="G293" s="26"/>
      <c r="H293" s="24"/>
      <c r="I293" s="24"/>
      <c r="J293" s="24"/>
      <c r="K293" s="24"/>
      <c r="L293" s="24"/>
      <c r="M293" s="24"/>
    </row>
    <row r="294" spans="1:13" s="6" customFormat="1" ht="15.75" customHeight="1" x14ac:dyDescent="0.2">
      <c r="A294" s="84"/>
      <c r="B294" s="84"/>
      <c r="C294" s="67">
        <f>SUM(C292:C293)</f>
        <v>25010</v>
      </c>
      <c r="D294" s="67">
        <f t="shared" ref="D294:M294" si="551">SUM(D292:D293)</f>
        <v>0</v>
      </c>
      <c r="E294" s="67">
        <f t="shared" si="551"/>
        <v>0</v>
      </c>
      <c r="F294" s="67">
        <f t="shared" si="551"/>
        <v>0</v>
      </c>
      <c r="G294" s="67">
        <f t="shared" si="551"/>
        <v>25010</v>
      </c>
      <c r="H294" s="67">
        <f t="shared" si="551"/>
        <v>0</v>
      </c>
      <c r="I294" s="67">
        <f t="shared" si="551"/>
        <v>0</v>
      </c>
      <c r="J294" s="67">
        <f t="shared" si="551"/>
        <v>0</v>
      </c>
      <c r="K294" s="67">
        <f t="shared" si="551"/>
        <v>0</v>
      </c>
      <c r="L294" s="67">
        <f t="shared" si="551"/>
        <v>0</v>
      </c>
      <c r="M294" s="67">
        <f t="shared" si="551"/>
        <v>0</v>
      </c>
    </row>
    <row r="295" spans="1:13" s="6" customFormat="1" ht="15.75" customHeight="1" x14ac:dyDescent="0.2">
      <c r="A295" s="87"/>
      <c r="B295" s="42" t="s">
        <v>282</v>
      </c>
      <c r="C295" s="24">
        <f t="shared" ref="C295" si="552">SUM(D295,G295,H295:M295)</f>
        <v>25610</v>
      </c>
      <c r="D295" s="24">
        <f t="shared" ref="D295" si="553">SUM(E295:F295)</f>
        <v>0</v>
      </c>
      <c r="E295" s="39"/>
      <c r="F295" s="39"/>
      <c r="G295" s="39">
        <v>25610</v>
      </c>
      <c r="H295" s="38"/>
      <c r="I295" s="38"/>
      <c r="J295" s="39"/>
      <c r="K295" s="39"/>
      <c r="L295" s="39"/>
      <c r="M295" s="31"/>
    </row>
    <row r="296" spans="1:13" s="6" customFormat="1" ht="15.75" customHeight="1" x14ac:dyDescent="0.2">
      <c r="A296" s="43"/>
      <c r="B296" s="43"/>
      <c r="C296" s="24">
        <f>D296+G296+H296+I296+J296+K296+L296+M296</f>
        <v>0</v>
      </c>
      <c r="D296" s="24">
        <f>SUM(E296,F296)</f>
        <v>0</v>
      </c>
      <c r="E296" s="25"/>
      <c r="F296" s="26"/>
      <c r="G296" s="26"/>
      <c r="H296" s="24"/>
      <c r="I296" s="24"/>
      <c r="J296" s="24"/>
      <c r="K296" s="24"/>
      <c r="L296" s="24"/>
      <c r="M296" s="24"/>
    </row>
    <row r="297" spans="1:13" s="6" customFormat="1" ht="15.75" customHeight="1" x14ac:dyDescent="0.2">
      <c r="A297" s="84"/>
      <c r="B297" s="84"/>
      <c r="C297" s="67">
        <f>SUM(C295:C296)</f>
        <v>25610</v>
      </c>
      <c r="D297" s="67">
        <f t="shared" ref="D297:M297" si="554">SUM(D295:D296)</f>
        <v>0</v>
      </c>
      <c r="E297" s="67">
        <f t="shared" si="554"/>
        <v>0</v>
      </c>
      <c r="F297" s="67">
        <f t="shared" si="554"/>
        <v>0</v>
      </c>
      <c r="G297" s="67">
        <f t="shared" si="554"/>
        <v>25610</v>
      </c>
      <c r="H297" s="67">
        <f t="shared" si="554"/>
        <v>0</v>
      </c>
      <c r="I297" s="67">
        <f t="shared" si="554"/>
        <v>0</v>
      </c>
      <c r="J297" s="67">
        <f t="shared" si="554"/>
        <v>0</v>
      </c>
      <c r="K297" s="67">
        <f t="shared" si="554"/>
        <v>0</v>
      </c>
      <c r="L297" s="67">
        <f t="shared" si="554"/>
        <v>0</v>
      </c>
      <c r="M297" s="67">
        <f t="shared" si="554"/>
        <v>0</v>
      </c>
    </row>
    <row r="298" spans="1:13" s="6" customFormat="1" ht="15.75" customHeight="1" x14ac:dyDescent="0.2">
      <c r="A298" s="87"/>
      <c r="B298" s="42" t="s">
        <v>283</v>
      </c>
      <c r="C298" s="24">
        <f t="shared" ref="C298" si="555">SUM(D298,G298,H298:M298)</f>
        <v>35000</v>
      </c>
      <c r="D298" s="24">
        <f t="shared" ref="D298" si="556">SUM(E298:F298)</f>
        <v>0</v>
      </c>
      <c r="E298" s="39"/>
      <c r="F298" s="39"/>
      <c r="G298" s="39">
        <v>35000</v>
      </c>
      <c r="H298" s="38"/>
      <c r="I298" s="38"/>
      <c r="J298" s="39"/>
      <c r="K298" s="39"/>
      <c r="L298" s="39"/>
      <c r="M298" s="31"/>
    </row>
    <row r="299" spans="1:13" s="6" customFormat="1" ht="15.75" customHeight="1" x14ac:dyDescent="0.2">
      <c r="A299" s="43"/>
      <c r="B299" s="43"/>
      <c r="C299" s="24">
        <f>D299+G299+H299+I299+J299+K299+L299+M299</f>
        <v>0</v>
      </c>
      <c r="D299" s="24">
        <f>SUM(E299,F299)</f>
        <v>0</v>
      </c>
      <c r="E299" s="25"/>
      <c r="F299" s="26"/>
      <c r="G299" s="26"/>
      <c r="H299" s="24"/>
      <c r="I299" s="24"/>
      <c r="J299" s="24"/>
      <c r="K299" s="24"/>
      <c r="L299" s="24"/>
      <c r="M299" s="24"/>
    </row>
    <row r="300" spans="1:13" s="6" customFormat="1" ht="15.75" customHeight="1" x14ac:dyDescent="0.2">
      <c r="A300" s="84"/>
      <c r="B300" s="84"/>
      <c r="C300" s="67">
        <f>SUM(C298:C299)</f>
        <v>35000</v>
      </c>
      <c r="D300" s="67">
        <f t="shared" ref="D300:M300" si="557">SUM(D298:D299)</f>
        <v>0</v>
      </c>
      <c r="E300" s="67">
        <f t="shared" si="557"/>
        <v>0</v>
      </c>
      <c r="F300" s="67">
        <f t="shared" si="557"/>
        <v>0</v>
      </c>
      <c r="G300" s="67">
        <f t="shared" si="557"/>
        <v>35000</v>
      </c>
      <c r="H300" s="67">
        <f t="shared" si="557"/>
        <v>0</v>
      </c>
      <c r="I300" s="67">
        <f t="shared" si="557"/>
        <v>0</v>
      </c>
      <c r="J300" s="67">
        <f t="shared" si="557"/>
        <v>0</v>
      </c>
      <c r="K300" s="67">
        <f t="shared" si="557"/>
        <v>0</v>
      </c>
      <c r="L300" s="67">
        <f t="shared" si="557"/>
        <v>0</v>
      </c>
      <c r="M300" s="67">
        <f t="shared" si="557"/>
        <v>0</v>
      </c>
    </row>
    <row r="301" spans="1:13" s="6" customFormat="1" ht="15.75" customHeight="1" x14ac:dyDescent="0.2">
      <c r="A301" s="87"/>
      <c r="B301" s="42" t="s">
        <v>284</v>
      </c>
      <c r="C301" s="24">
        <f t="shared" ref="C301" si="558">SUM(D301,G301,H301:M301)</f>
        <v>6198</v>
      </c>
      <c r="D301" s="24">
        <f t="shared" ref="D301" si="559">SUM(E301:F301)</f>
        <v>1788</v>
      </c>
      <c r="E301" s="39">
        <v>1328</v>
      </c>
      <c r="F301" s="39">
        <v>460</v>
      </c>
      <c r="G301" s="39">
        <v>4410</v>
      </c>
      <c r="H301" s="38"/>
      <c r="I301" s="38"/>
      <c r="J301" s="39"/>
      <c r="K301" s="39"/>
      <c r="L301" s="39"/>
      <c r="M301" s="31"/>
    </row>
    <row r="302" spans="1:13" s="6" customFormat="1" ht="15.75" customHeight="1" x14ac:dyDescent="0.2">
      <c r="A302" s="43"/>
      <c r="B302" s="43"/>
      <c r="C302" s="24">
        <f>D302+G302+H302+I302+J302+K302+L302+M302</f>
        <v>0</v>
      </c>
      <c r="D302" s="24">
        <f>SUM(E302,F302)</f>
        <v>374</v>
      </c>
      <c r="E302" s="25">
        <v>374</v>
      </c>
      <c r="F302" s="26"/>
      <c r="G302" s="26">
        <v>-374</v>
      </c>
      <c r="H302" s="24"/>
      <c r="I302" s="24"/>
      <c r="J302" s="24"/>
      <c r="K302" s="24"/>
      <c r="L302" s="24"/>
      <c r="M302" s="24"/>
    </row>
    <row r="303" spans="1:13" s="6" customFormat="1" ht="15.75" customHeight="1" x14ac:dyDescent="0.2">
      <c r="A303" s="84"/>
      <c r="B303" s="84"/>
      <c r="C303" s="67">
        <f>SUM(C301:C302)</f>
        <v>6198</v>
      </c>
      <c r="D303" s="67">
        <f t="shared" ref="D303:M303" si="560">SUM(D301:D302)</f>
        <v>2162</v>
      </c>
      <c r="E303" s="67">
        <f t="shared" si="560"/>
        <v>1702</v>
      </c>
      <c r="F303" s="67">
        <f t="shared" si="560"/>
        <v>460</v>
      </c>
      <c r="G303" s="67">
        <f t="shared" si="560"/>
        <v>4036</v>
      </c>
      <c r="H303" s="67">
        <f t="shared" si="560"/>
        <v>0</v>
      </c>
      <c r="I303" s="67">
        <f t="shared" si="560"/>
        <v>0</v>
      </c>
      <c r="J303" s="67">
        <f t="shared" si="560"/>
        <v>0</v>
      </c>
      <c r="K303" s="67">
        <f t="shared" si="560"/>
        <v>0</v>
      </c>
      <c r="L303" s="67">
        <f t="shared" si="560"/>
        <v>0</v>
      </c>
      <c r="M303" s="67">
        <f t="shared" si="560"/>
        <v>0</v>
      </c>
    </row>
    <row r="304" spans="1:13" s="6" customFormat="1" ht="15.75" customHeight="1" x14ac:dyDescent="0.2">
      <c r="A304" s="87"/>
      <c r="B304" s="42" t="s">
        <v>285</v>
      </c>
      <c r="C304" s="24">
        <f t="shared" ref="C304" si="561">SUM(D304,G304,H304:M304)</f>
        <v>14037</v>
      </c>
      <c r="D304" s="24">
        <f t="shared" ref="D304" si="562">SUM(E304:F304)</f>
        <v>0</v>
      </c>
      <c r="E304" s="39"/>
      <c r="F304" s="39"/>
      <c r="G304" s="39">
        <v>14037</v>
      </c>
      <c r="H304" s="38"/>
      <c r="I304" s="38"/>
      <c r="J304" s="39"/>
      <c r="K304" s="39"/>
      <c r="L304" s="39"/>
      <c r="M304" s="31"/>
    </row>
    <row r="305" spans="1:13" s="6" customFormat="1" ht="15.75" customHeight="1" x14ac:dyDescent="0.2">
      <c r="A305" s="43"/>
      <c r="B305" s="43"/>
      <c r="C305" s="24">
        <f>D305+G305+H305+I305+J305+K305+L305+M305</f>
        <v>0</v>
      </c>
      <c r="D305" s="24">
        <f>SUM(E305,F305)</f>
        <v>0</v>
      </c>
      <c r="E305" s="25"/>
      <c r="F305" s="26"/>
      <c r="G305" s="26"/>
      <c r="H305" s="24"/>
      <c r="I305" s="24"/>
      <c r="J305" s="24"/>
      <c r="K305" s="24"/>
      <c r="L305" s="24"/>
      <c r="M305" s="24"/>
    </row>
    <row r="306" spans="1:13" s="6" customFormat="1" ht="15.75" customHeight="1" x14ac:dyDescent="0.2">
      <c r="A306" s="84"/>
      <c r="B306" s="84"/>
      <c r="C306" s="67">
        <f>SUM(C304:C305)</f>
        <v>14037</v>
      </c>
      <c r="D306" s="67">
        <f t="shared" ref="D306:M306" si="563">SUM(D304:D305)</f>
        <v>0</v>
      </c>
      <c r="E306" s="67">
        <f t="shared" si="563"/>
        <v>0</v>
      </c>
      <c r="F306" s="67">
        <f t="shared" si="563"/>
        <v>0</v>
      </c>
      <c r="G306" s="67">
        <f t="shared" si="563"/>
        <v>14037</v>
      </c>
      <c r="H306" s="67">
        <f t="shared" si="563"/>
        <v>0</v>
      </c>
      <c r="I306" s="67">
        <f t="shared" si="563"/>
        <v>0</v>
      </c>
      <c r="J306" s="67">
        <f t="shared" si="563"/>
        <v>0</v>
      </c>
      <c r="K306" s="67">
        <f t="shared" si="563"/>
        <v>0</v>
      </c>
      <c r="L306" s="67">
        <f t="shared" si="563"/>
        <v>0</v>
      </c>
      <c r="M306" s="67">
        <f t="shared" si="563"/>
        <v>0</v>
      </c>
    </row>
    <row r="307" spans="1:13" s="6" customFormat="1" ht="15.75" customHeight="1" x14ac:dyDescent="0.2">
      <c r="A307" s="87"/>
      <c r="B307" s="42" t="s">
        <v>286</v>
      </c>
      <c r="C307" s="24">
        <f t="shared" ref="C307" si="564">SUM(D307,G307,H307:M307)</f>
        <v>10059</v>
      </c>
      <c r="D307" s="24">
        <f t="shared" ref="D307" si="565">SUM(E307:F307)</f>
        <v>9259</v>
      </c>
      <c r="E307" s="39">
        <v>6706</v>
      </c>
      <c r="F307" s="39">
        <v>2553</v>
      </c>
      <c r="G307" s="39">
        <v>800</v>
      </c>
      <c r="H307" s="38"/>
      <c r="I307" s="38"/>
      <c r="J307" s="39"/>
      <c r="K307" s="39"/>
      <c r="L307" s="39"/>
      <c r="M307" s="31"/>
    </row>
    <row r="308" spans="1:13" s="6" customFormat="1" ht="15.75" customHeight="1" x14ac:dyDescent="0.2">
      <c r="A308" s="43"/>
      <c r="B308" s="43"/>
      <c r="C308" s="24">
        <f>D308+G308+H308+I308+J308+K308+L308+M308</f>
        <v>4058</v>
      </c>
      <c r="D308" s="24">
        <f>SUM(E308,F308)</f>
        <v>4858</v>
      </c>
      <c r="E308" s="25">
        <v>3931</v>
      </c>
      <c r="F308" s="26">
        <v>927</v>
      </c>
      <c r="G308" s="26">
        <v>-800</v>
      </c>
      <c r="H308" s="24"/>
      <c r="I308" s="24"/>
      <c r="J308" s="24"/>
      <c r="K308" s="24"/>
      <c r="L308" s="24"/>
      <c r="M308" s="24"/>
    </row>
    <row r="309" spans="1:13" s="6" customFormat="1" ht="15.75" customHeight="1" x14ac:dyDescent="0.2">
      <c r="A309" s="84"/>
      <c r="B309" s="84"/>
      <c r="C309" s="67">
        <f>SUM(C307:C308)</f>
        <v>14117</v>
      </c>
      <c r="D309" s="67">
        <f t="shared" ref="D309:M309" si="566">SUM(D307:D308)</f>
        <v>14117</v>
      </c>
      <c r="E309" s="67">
        <f t="shared" si="566"/>
        <v>10637</v>
      </c>
      <c r="F309" s="67">
        <f t="shared" si="566"/>
        <v>3480</v>
      </c>
      <c r="G309" s="67">
        <f t="shared" si="566"/>
        <v>0</v>
      </c>
      <c r="H309" s="67">
        <f t="shared" si="566"/>
        <v>0</v>
      </c>
      <c r="I309" s="67">
        <f t="shared" si="566"/>
        <v>0</v>
      </c>
      <c r="J309" s="67">
        <f t="shared" si="566"/>
        <v>0</v>
      </c>
      <c r="K309" s="67">
        <f t="shared" si="566"/>
        <v>0</v>
      </c>
      <c r="L309" s="67">
        <f t="shared" si="566"/>
        <v>0</v>
      </c>
      <c r="M309" s="67">
        <f t="shared" si="566"/>
        <v>0</v>
      </c>
    </row>
    <row r="310" spans="1:13" s="6" customFormat="1" ht="15.75" customHeight="1" x14ac:dyDescent="0.2">
      <c r="A310" s="87"/>
      <c r="B310" s="42" t="s">
        <v>287</v>
      </c>
      <c r="C310" s="24">
        <f t="shared" ref="C310" si="567">SUM(D310,G310,H310:M310)</f>
        <v>84800</v>
      </c>
      <c r="D310" s="24">
        <f t="shared" ref="D310" si="568">SUM(E310:F310)</f>
        <v>0</v>
      </c>
      <c r="E310" s="39"/>
      <c r="F310" s="39"/>
      <c r="G310" s="39">
        <v>84800</v>
      </c>
      <c r="H310" s="38"/>
      <c r="I310" s="38"/>
      <c r="J310" s="39"/>
      <c r="K310" s="39"/>
      <c r="L310" s="39"/>
      <c r="M310" s="31"/>
    </row>
    <row r="311" spans="1:13" s="6" customFormat="1" ht="15.75" customHeight="1" x14ac:dyDescent="0.2">
      <c r="A311" s="43"/>
      <c r="B311" s="43"/>
      <c r="C311" s="24">
        <f>D311+G311+H311+I311+J311+K311+L311+M311</f>
        <v>0</v>
      </c>
      <c r="D311" s="24">
        <f>SUM(E311,F311)</f>
        <v>0</v>
      </c>
      <c r="E311" s="25"/>
      <c r="F311" s="26"/>
      <c r="G311" s="26"/>
      <c r="H311" s="24"/>
      <c r="I311" s="24"/>
      <c r="J311" s="24"/>
      <c r="K311" s="24"/>
      <c r="L311" s="24"/>
      <c r="M311" s="24"/>
    </row>
    <row r="312" spans="1:13" s="6" customFormat="1" ht="15.75" customHeight="1" x14ac:dyDescent="0.2">
      <c r="A312" s="84"/>
      <c r="B312" s="84"/>
      <c r="C312" s="67">
        <f>SUM(C310:C311)</f>
        <v>84800</v>
      </c>
      <c r="D312" s="67">
        <f t="shared" ref="D312:M312" si="569">SUM(D310:D311)</f>
        <v>0</v>
      </c>
      <c r="E312" s="67">
        <f t="shared" si="569"/>
        <v>0</v>
      </c>
      <c r="F312" s="67">
        <f t="shared" si="569"/>
        <v>0</v>
      </c>
      <c r="G312" s="67">
        <f t="shared" si="569"/>
        <v>84800</v>
      </c>
      <c r="H312" s="67">
        <f t="shared" si="569"/>
        <v>0</v>
      </c>
      <c r="I312" s="67">
        <f t="shared" si="569"/>
        <v>0</v>
      </c>
      <c r="J312" s="67">
        <f t="shared" si="569"/>
        <v>0</v>
      </c>
      <c r="K312" s="67">
        <f t="shared" si="569"/>
        <v>0</v>
      </c>
      <c r="L312" s="67">
        <f t="shared" si="569"/>
        <v>0</v>
      </c>
      <c r="M312" s="67">
        <f t="shared" si="569"/>
        <v>0</v>
      </c>
    </row>
    <row r="313" spans="1:13" s="6" customFormat="1" ht="15.75" customHeight="1" x14ac:dyDescent="0.2">
      <c r="A313" s="87"/>
      <c r="B313" s="42" t="s">
        <v>288</v>
      </c>
      <c r="C313" s="24">
        <f t="shared" ref="C313" si="570">SUM(D313,G313,H313:M313)</f>
        <v>1011562</v>
      </c>
      <c r="D313" s="24">
        <f t="shared" ref="D313" si="571">SUM(E313:F313)</f>
        <v>305590</v>
      </c>
      <c r="E313" s="39">
        <v>233150</v>
      </c>
      <c r="F313" s="39">
        <v>72440</v>
      </c>
      <c r="G313" s="39">
        <v>180690</v>
      </c>
      <c r="H313" s="38"/>
      <c r="I313" s="38"/>
      <c r="J313" s="39">
        <v>525282</v>
      </c>
      <c r="K313" s="39"/>
      <c r="L313" s="39"/>
      <c r="M313" s="31"/>
    </row>
    <row r="314" spans="1:13" s="6" customFormat="1" ht="15.75" customHeight="1" x14ac:dyDescent="0.2">
      <c r="A314" s="43"/>
      <c r="B314" s="43"/>
      <c r="C314" s="24">
        <f>D314+G314+H314+I314+J314+K314+L314+M314</f>
        <v>21925</v>
      </c>
      <c r="D314" s="24">
        <f>SUM(E314,F314)</f>
        <v>21925</v>
      </c>
      <c r="E314" s="25">
        <v>5680</v>
      </c>
      <c r="F314" s="26">
        <v>16245</v>
      </c>
      <c r="G314" s="26"/>
      <c r="H314" s="24"/>
      <c r="I314" s="24"/>
      <c r="J314" s="24"/>
      <c r="K314" s="24"/>
      <c r="L314" s="24"/>
      <c r="M314" s="24"/>
    </row>
    <row r="315" spans="1:13" s="6" customFormat="1" ht="15.75" customHeight="1" x14ac:dyDescent="0.2">
      <c r="A315" s="84"/>
      <c r="B315" s="84"/>
      <c r="C315" s="67">
        <f>SUM(C313:C314)</f>
        <v>1033487</v>
      </c>
      <c r="D315" s="67">
        <f t="shared" ref="D315:M315" si="572">SUM(D313:D314)</f>
        <v>327515</v>
      </c>
      <c r="E315" s="67">
        <f t="shared" si="572"/>
        <v>238830</v>
      </c>
      <c r="F315" s="67">
        <f t="shared" si="572"/>
        <v>88685</v>
      </c>
      <c r="G315" s="67">
        <f t="shared" si="572"/>
        <v>180690</v>
      </c>
      <c r="H315" s="67">
        <f t="shared" si="572"/>
        <v>0</v>
      </c>
      <c r="I315" s="67">
        <f t="shared" si="572"/>
        <v>0</v>
      </c>
      <c r="J315" s="67">
        <f t="shared" si="572"/>
        <v>525282</v>
      </c>
      <c r="K315" s="67">
        <f t="shared" si="572"/>
        <v>0</v>
      </c>
      <c r="L315" s="67">
        <f t="shared" si="572"/>
        <v>0</v>
      </c>
      <c r="M315" s="67">
        <f t="shared" si="572"/>
        <v>0</v>
      </c>
    </row>
    <row r="316" spans="1:13" s="6" customFormat="1" ht="15.75" customHeight="1" x14ac:dyDescent="0.2">
      <c r="A316" s="86" t="s">
        <v>99</v>
      </c>
      <c r="B316" s="86" t="s">
        <v>100</v>
      </c>
      <c r="C316" s="29">
        <f>SUM(C319,C322,C325,C328,C331,C334,C337,C340,C343,C346,C349)</f>
        <v>1922600</v>
      </c>
      <c r="D316" s="29">
        <f t="shared" ref="D316:M316" si="573">SUM(D319,D322,D325,D328,D331,D334,D337,D340,D343,D346,D349)</f>
        <v>221872</v>
      </c>
      <c r="E316" s="29">
        <f t="shared" si="573"/>
        <v>177560</v>
      </c>
      <c r="F316" s="29">
        <f t="shared" si="573"/>
        <v>44312</v>
      </c>
      <c r="G316" s="29">
        <f t="shared" si="573"/>
        <v>254965</v>
      </c>
      <c r="H316" s="29">
        <f t="shared" si="573"/>
        <v>6000</v>
      </c>
      <c r="I316" s="29">
        <f t="shared" si="573"/>
        <v>0</v>
      </c>
      <c r="J316" s="29">
        <f t="shared" si="573"/>
        <v>1228073</v>
      </c>
      <c r="K316" s="29">
        <f t="shared" si="573"/>
        <v>0</v>
      </c>
      <c r="L316" s="29">
        <f t="shared" si="573"/>
        <v>211690</v>
      </c>
      <c r="M316" s="29">
        <f t="shared" si="573"/>
        <v>0</v>
      </c>
    </row>
    <row r="317" spans="1:13" s="6" customFormat="1" ht="15.75" customHeight="1" x14ac:dyDescent="0.2">
      <c r="A317" s="43"/>
      <c r="B317" s="43"/>
      <c r="C317" s="24">
        <f>D317+G317+H317+I317+J317+K317+L317+M317</f>
        <v>6970</v>
      </c>
      <c r="D317" s="24">
        <f>SUM(E317,F317)</f>
        <v>10970</v>
      </c>
      <c r="E317" s="25">
        <f>SUM(E320,E323,E326,E329,E332,E335,E338,E341,E344,E347,E350)</f>
        <v>1760</v>
      </c>
      <c r="F317" s="25">
        <f t="shared" ref="F317:M317" si="574">SUM(F320,F323,F326,F329,F332,F335,F338,F341,F344,F347,F350)</f>
        <v>9210</v>
      </c>
      <c r="G317" s="25">
        <f t="shared" si="574"/>
        <v>-2400</v>
      </c>
      <c r="H317" s="25">
        <f t="shared" si="574"/>
        <v>0</v>
      </c>
      <c r="I317" s="25">
        <f t="shared" si="574"/>
        <v>0</v>
      </c>
      <c r="J317" s="25">
        <f t="shared" si="574"/>
        <v>-1600</v>
      </c>
      <c r="K317" s="25">
        <f t="shared" si="574"/>
        <v>0</v>
      </c>
      <c r="L317" s="25">
        <f t="shared" si="574"/>
        <v>0</v>
      </c>
      <c r="M317" s="25">
        <f t="shared" si="574"/>
        <v>0</v>
      </c>
    </row>
    <row r="318" spans="1:13" s="6" customFormat="1" ht="15.75" customHeight="1" x14ac:dyDescent="0.2">
      <c r="A318" s="84"/>
      <c r="B318" s="84"/>
      <c r="C318" s="68">
        <f>SUM(C316,C317)</f>
        <v>1929570</v>
      </c>
      <c r="D318" s="68">
        <f t="shared" ref="D318:M318" si="575">SUM(D316,D317)</f>
        <v>232842</v>
      </c>
      <c r="E318" s="68">
        <f t="shared" si="575"/>
        <v>179320</v>
      </c>
      <c r="F318" s="68">
        <f t="shared" si="575"/>
        <v>53522</v>
      </c>
      <c r="G318" s="68">
        <f t="shared" si="575"/>
        <v>252565</v>
      </c>
      <c r="H318" s="68">
        <f t="shared" si="575"/>
        <v>6000</v>
      </c>
      <c r="I318" s="68">
        <f t="shared" si="575"/>
        <v>0</v>
      </c>
      <c r="J318" s="68">
        <f t="shared" si="575"/>
        <v>1226473</v>
      </c>
      <c r="K318" s="68">
        <f t="shared" si="575"/>
        <v>0</v>
      </c>
      <c r="L318" s="68">
        <f t="shared" si="575"/>
        <v>211690</v>
      </c>
      <c r="M318" s="68">
        <f t="shared" si="575"/>
        <v>0</v>
      </c>
    </row>
    <row r="319" spans="1:13" s="6" customFormat="1" ht="15.75" customHeight="1" x14ac:dyDescent="0.2">
      <c r="A319" s="43"/>
      <c r="B319" s="42" t="s">
        <v>289</v>
      </c>
      <c r="C319" s="26">
        <f t="shared" ref="C319:C337" si="576">SUM(D319,G319,H319:M319)</f>
        <v>242916</v>
      </c>
      <c r="D319" s="26">
        <f>SUM(E319:F319)</f>
        <v>139066</v>
      </c>
      <c r="E319" s="25">
        <v>113209</v>
      </c>
      <c r="F319" s="26">
        <v>25857</v>
      </c>
      <c r="G319" s="26">
        <v>52850</v>
      </c>
      <c r="H319" s="26">
        <v>6000</v>
      </c>
      <c r="I319" s="26"/>
      <c r="J319" s="26">
        <v>45000</v>
      </c>
      <c r="K319" s="26"/>
      <c r="L319" s="38"/>
      <c r="M319" s="31"/>
    </row>
    <row r="320" spans="1:13" s="6" customFormat="1" ht="15.75" customHeight="1" x14ac:dyDescent="0.2">
      <c r="A320" s="43"/>
      <c r="B320" s="43"/>
      <c r="C320" s="24">
        <f>D320+G320+H320+I320+J320+K320+L320+M320</f>
        <v>0</v>
      </c>
      <c r="D320" s="24">
        <f>SUM(E320,F320)</f>
        <v>4000</v>
      </c>
      <c r="E320" s="25"/>
      <c r="F320" s="26">
        <v>4000</v>
      </c>
      <c r="G320" s="26">
        <v>-4000</v>
      </c>
      <c r="H320" s="24"/>
      <c r="I320" s="24"/>
      <c r="J320" s="24"/>
      <c r="K320" s="24"/>
      <c r="L320" s="24"/>
      <c r="M320" s="24"/>
    </row>
    <row r="321" spans="1:13" s="6" customFormat="1" ht="15.75" customHeight="1" x14ac:dyDescent="0.2">
      <c r="A321" s="84"/>
      <c r="B321" s="84"/>
      <c r="C321" s="67">
        <f>SUM(C319:C320)</f>
        <v>242916</v>
      </c>
      <c r="D321" s="67">
        <f t="shared" ref="D321" si="577">SUM(D319:D320)</f>
        <v>143066</v>
      </c>
      <c r="E321" s="67">
        <f t="shared" ref="E321" si="578">SUM(E319:E320)</f>
        <v>113209</v>
      </c>
      <c r="F321" s="67">
        <f t="shared" ref="F321" si="579">SUM(F319:F320)</f>
        <v>29857</v>
      </c>
      <c r="G321" s="67">
        <f t="shared" ref="G321" si="580">SUM(G319:G320)</f>
        <v>48850</v>
      </c>
      <c r="H321" s="67">
        <f t="shared" ref="H321" si="581">SUM(H319:H320)</f>
        <v>6000</v>
      </c>
      <c r="I321" s="67">
        <f t="shared" ref="I321" si="582">SUM(I319:I320)</f>
        <v>0</v>
      </c>
      <c r="J321" s="67">
        <f t="shared" ref="J321" si="583">SUM(J319:J320)</f>
        <v>45000</v>
      </c>
      <c r="K321" s="67">
        <f t="shared" ref="K321" si="584">SUM(K319:K320)</f>
        <v>0</v>
      </c>
      <c r="L321" s="67">
        <f t="shared" ref="L321" si="585">SUM(L319:L320)</f>
        <v>0</v>
      </c>
      <c r="M321" s="67">
        <f t="shared" ref="M321" si="586">SUM(M319:M320)</f>
        <v>0</v>
      </c>
    </row>
    <row r="322" spans="1:13" s="6" customFormat="1" ht="15.75" customHeight="1" x14ac:dyDescent="0.2">
      <c r="A322" s="43"/>
      <c r="B322" s="42" t="s">
        <v>290</v>
      </c>
      <c r="C322" s="26">
        <f t="shared" ref="C322" si="587">SUM(D322,G322,H322:M322)</f>
        <v>87257</v>
      </c>
      <c r="D322" s="26">
        <f>SUM(E322:F322)</f>
        <v>73232</v>
      </c>
      <c r="E322" s="25">
        <v>56561</v>
      </c>
      <c r="F322" s="26">
        <v>16671</v>
      </c>
      <c r="G322" s="26">
        <v>9525</v>
      </c>
      <c r="H322" s="26"/>
      <c r="I322" s="26"/>
      <c r="J322" s="26">
        <v>4500</v>
      </c>
      <c r="K322" s="26"/>
      <c r="L322" s="38"/>
      <c r="M322" s="31"/>
    </row>
    <row r="323" spans="1:13" s="6" customFormat="1" ht="15.75" customHeight="1" x14ac:dyDescent="0.2">
      <c r="A323" s="43"/>
      <c r="B323" s="43"/>
      <c r="C323" s="24">
        <f>D323+G323+H323+I323+J323+K323+L323+M323</f>
        <v>6970</v>
      </c>
      <c r="D323" s="24">
        <f>SUM(E323,F323)</f>
        <v>6970</v>
      </c>
      <c r="E323" s="25">
        <v>1760</v>
      </c>
      <c r="F323" s="26">
        <v>5210</v>
      </c>
      <c r="G323" s="26"/>
      <c r="H323" s="24"/>
      <c r="I323" s="24"/>
      <c r="J323" s="24"/>
      <c r="K323" s="24"/>
      <c r="L323" s="24"/>
      <c r="M323" s="24"/>
    </row>
    <row r="324" spans="1:13" s="6" customFormat="1" ht="15.75" customHeight="1" x14ac:dyDescent="0.2">
      <c r="A324" s="84"/>
      <c r="B324" s="84"/>
      <c r="C324" s="67">
        <f>SUM(C322:C323)</f>
        <v>94227</v>
      </c>
      <c r="D324" s="67">
        <f t="shared" ref="D324:M324" si="588">SUM(D322:D323)</f>
        <v>80202</v>
      </c>
      <c r="E324" s="67">
        <f t="shared" si="588"/>
        <v>58321</v>
      </c>
      <c r="F324" s="67">
        <f t="shared" si="588"/>
        <v>21881</v>
      </c>
      <c r="G324" s="67">
        <f t="shared" si="588"/>
        <v>9525</v>
      </c>
      <c r="H324" s="67">
        <f t="shared" si="588"/>
        <v>0</v>
      </c>
      <c r="I324" s="67">
        <f t="shared" si="588"/>
        <v>0</v>
      </c>
      <c r="J324" s="67">
        <f t="shared" si="588"/>
        <v>4500</v>
      </c>
      <c r="K324" s="67">
        <f t="shared" si="588"/>
        <v>0</v>
      </c>
      <c r="L324" s="67">
        <f t="shared" si="588"/>
        <v>0</v>
      </c>
      <c r="M324" s="67">
        <f t="shared" si="588"/>
        <v>0</v>
      </c>
    </row>
    <row r="325" spans="1:13" s="6" customFormat="1" ht="15.75" customHeight="1" x14ac:dyDescent="0.2">
      <c r="A325" s="43"/>
      <c r="B325" s="43" t="s">
        <v>189</v>
      </c>
      <c r="C325" s="24">
        <f t="shared" si="576"/>
        <v>86000</v>
      </c>
      <c r="D325" s="24">
        <f t="shared" ref="D325:D328" si="589">SUM(E325:F325)</f>
        <v>0</v>
      </c>
      <c r="E325" s="27"/>
      <c r="F325" s="24"/>
      <c r="G325" s="24">
        <v>74028</v>
      </c>
      <c r="H325" s="24"/>
      <c r="I325" s="24"/>
      <c r="J325" s="24">
        <v>11972</v>
      </c>
      <c r="K325" s="24"/>
      <c r="L325" s="38"/>
      <c r="M325" s="31"/>
    </row>
    <row r="326" spans="1:13" s="6" customFormat="1" ht="15.75" customHeight="1" x14ac:dyDescent="0.2">
      <c r="A326" s="43"/>
      <c r="B326" s="43"/>
      <c r="C326" s="24">
        <f>D326+G326+H326+I326+J326+K326+L326+M326</f>
        <v>0</v>
      </c>
      <c r="D326" s="24">
        <f>SUM(E326,F326)</f>
        <v>0</v>
      </c>
      <c r="E326" s="25"/>
      <c r="F326" s="26"/>
      <c r="G326" s="26"/>
      <c r="H326" s="24"/>
      <c r="I326" s="24"/>
      <c r="J326" s="24"/>
      <c r="K326" s="24"/>
      <c r="L326" s="24"/>
      <c r="M326" s="24"/>
    </row>
    <row r="327" spans="1:13" s="6" customFormat="1" ht="15.75" customHeight="1" x14ac:dyDescent="0.2">
      <c r="A327" s="84"/>
      <c r="B327" s="84"/>
      <c r="C327" s="67">
        <f>SUM(C325:C326)</f>
        <v>86000</v>
      </c>
      <c r="D327" s="67">
        <f t="shared" ref="D327" si="590">SUM(D325:D326)</f>
        <v>0</v>
      </c>
      <c r="E327" s="67">
        <f t="shared" ref="E327" si="591">SUM(E325:E326)</f>
        <v>0</v>
      </c>
      <c r="F327" s="67">
        <f t="shared" ref="F327" si="592">SUM(F325:F326)</f>
        <v>0</v>
      </c>
      <c r="G327" s="67">
        <f t="shared" ref="G327" si="593">SUM(G325:G326)</f>
        <v>74028</v>
      </c>
      <c r="H327" s="67">
        <f t="shared" ref="H327" si="594">SUM(H325:H326)</f>
        <v>0</v>
      </c>
      <c r="I327" s="67">
        <f t="shared" ref="I327" si="595">SUM(I325:I326)</f>
        <v>0</v>
      </c>
      <c r="J327" s="67">
        <f t="shared" ref="J327" si="596">SUM(J325:J326)</f>
        <v>11972</v>
      </c>
      <c r="K327" s="67">
        <f t="shared" ref="K327" si="597">SUM(K325:K326)</f>
        <v>0</v>
      </c>
      <c r="L327" s="67">
        <f t="shared" ref="L327" si="598">SUM(L325:L326)</f>
        <v>0</v>
      </c>
      <c r="M327" s="67">
        <f t="shared" ref="M327" si="599">SUM(M325:M326)</f>
        <v>0</v>
      </c>
    </row>
    <row r="328" spans="1:13" s="6" customFormat="1" ht="39.75" customHeight="1" x14ac:dyDescent="0.2">
      <c r="A328" s="43"/>
      <c r="B328" s="43" t="s">
        <v>221</v>
      </c>
      <c r="C328" s="24">
        <f t="shared" si="576"/>
        <v>166339</v>
      </c>
      <c r="D328" s="24">
        <f t="shared" si="589"/>
        <v>4950</v>
      </c>
      <c r="E328" s="27">
        <v>4000</v>
      </c>
      <c r="F328" s="24">
        <v>950</v>
      </c>
      <c r="G328" s="24">
        <v>17800</v>
      </c>
      <c r="H328" s="24"/>
      <c r="I328" s="24"/>
      <c r="J328" s="24">
        <v>143589</v>
      </c>
      <c r="K328" s="24"/>
      <c r="L328" s="38"/>
      <c r="M328" s="31"/>
    </row>
    <row r="329" spans="1:13" s="6" customFormat="1" ht="15.75" customHeight="1" x14ac:dyDescent="0.2">
      <c r="A329" s="43"/>
      <c r="B329" s="43"/>
      <c r="C329" s="24">
        <f>D329+G329+H329+I329+J329+K329+L329+M329</f>
        <v>0</v>
      </c>
      <c r="D329" s="24">
        <f>SUM(E329,F329)</f>
        <v>0</v>
      </c>
      <c r="E329" s="25"/>
      <c r="F329" s="26"/>
      <c r="G329" s="26"/>
      <c r="H329" s="24"/>
      <c r="I329" s="24"/>
      <c r="J329" s="24"/>
      <c r="K329" s="24"/>
      <c r="L329" s="24"/>
      <c r="M329" s="24"/>
    </row>
    <row r="330" spans="1:13" s="6" customFormat="1" ht="15.75" customHeight="1" x14ac:dyDescent="0.2">
      <c r="A330" s="84"/>
      <c r="B330" s="84"/>
      <c r="C330" s="67">
        <f>SUM(C328:C329)</f>
        <v>166339</v>
      </c>
      <c r="D330" s="67">
        <f t="shared" ref="D330:M330" si="600">SUM(D328:D329)</f>
        <v>4950</v>
      </c>
      <c r="E330" s="67">
        <f t="shared" si="600"/>
        <v>4000</v>
      </c>
      <c r="F330" s="67">
        <f t="shared" si="600"/>
        <v>950</v>
      </c>
      <c r="G330" s="67">
        <f t="shared" si="600"/>
        <v>17800</v>
      </c>
      <c r="H330" s="67">
        <f t="shared" si="600"/>
        <v>0</v>
      </c>
      <c r="I330" s="67">
        <f t="shared" si="600"/>
        <v>0</v>
      </c>
      <c r="J330" s="67">
        <f t="shared" si="600"/>
        <v>143589</v>
      </c>
      <c r="K330" s="67">
        <f t="shared" si="600"/>
        <v>0</v>
      </c>
      <c r="L330" s="67">
        <f t="shared" si="600"/>
        <v>0</v>
      </c>
      <c r="M330" s="67">
        <f t="shared" si="600"/>
        <v>0</v>
      </c>
    </row>
    <row r="331" spans="1:13" s="6" customFormat="1" ht="15.75" customHeight="1" x14ac:dyDescent="0.2">
      <c r="A331" s="43"/>
      <c r="B331" s="43" t="s">
        <v>181</v>
      </c>
      <c r="C331" s="24">
        <f t="shared" si="576"/>
        <v>211690</v>
      </c>
      <c r="D331" s="24">
        <f>SUM(E331:F331)</f>
        <v>0</v>
      </c>
      <c r="E331" s="27">
        <v>0</v>
      </c>
      <c r="F331" s="24">
        <v>0</v>
      </c>
      <c r="G331" s="24">
        <v>0</v>
      </c>
      <c r="H331" s="24"/>
      <c r="I331" s="24"/>
      <c r="J331" s="24">
        <v>0</v>
      </c>
      <c r="K331" s="24"/>
      <c r="L331" s="39">
        <v>211690</v>
      </c>
      <c r="M331" s="26"/>
    </row>
    <row r="332" spans="1:13" s="6" customFormat="1" ht="15.75" customHeight="1" x14ac:dyDescent="0.2">
      <c r="A332" s="43"/>
      <c r="B332" s="43"/>
      <c r="C332" s="24">
        <f>D332+G332+H332+I332+J332+K332+L332+M332</f>
        <v>0</v>
      </c>
      <c r="D332" s="24">
        <f>SUM(E332,F332)</f>
        <v>0</v>
      </c>
      <c r="E332" s="25"/>
      <c r="F332" s="26"/>
      <c r="G332" s="26"/>
      <c r="H332" s="24"/>
      <c r="I332" s="24"/>
      <c r="J332" s="24"/>
      <c r="K332" s="24"/>
      <c r="L332" s="24"/>
      <c r="M332" s="24"/>
    </row>
    <row r="333" spans="1:13" s="6" customFormat="1" ht="15.75" customHeight="1" x14ac:dyDescent="0.2">
      <c r="A333" s="84"/>
      <c r="B333" s="84"/>
      <c r="C333" s="67">
        <f>SUM(C331:C332)</f>
        <v>211690</v>
      </c>
      <c r="D333" s="67">
        <f t="shared" ref="D333" si="601">SUM(D331:D332)</f>
        <v>0</v>
      </c>
      <c r="E333" s="67">
        <f t="shared" ref="E333" si="602">SUM(E331:E332)</f>
        <v>0</v>
      </c>
      <c r="F333" s="67">
        <f t="shared" ref="F333" si="603">SUM(F331:F332)</f>
        <v>0</v>
      </c>
      <c r="G333" s="67">
        <f t="shared" ref="G333" si="604">SUM(G331:G332)</f>
        <v>0</v>
      </c>
      <c r="H333" s="67">
        <f t="shared" ref="H333" si="605">SUM(H331:H332)</f>
        <v>0</v>
      </c>
      <c r="I333" s="67">
        <f t="shared" ref="I333" si="606">SUM(I331:I332)</f>
        <v>0</v>
      </c>
      <c r="J333" s="67">
        <f t="shared" ref="J333" si="607">SUM(J331:J332)</f>
        <v>0</v>
      </c>
      <c r="K333" s="67">
        <f t="shared" ref="K333" si="608">SUM(K331:K332)</f>
        <v>0</v>
      </c>
      <c r="L333" s="67">
        <f t="shared" ref="L333" si="609">SUM(L331:L332)</f>
        <v>211690</v>
      </c>
      <c r="M333" s="67">
        <f t="shared" ref="M333" si="610">SUM(M331:M332)</f>
        <v>0</v>
      </c>
    </row>
    <row r="334" spans="1:13" s="6" customFormat="1" ht="18" customHeight="1" x14ac:dyDescent="0.2">
      <c r="A334" s="43"/>
      <c r="B334" s="43" t="s">
        <v>209</v>
      </c>
      <c r="C334" s="24">
        <f t="shared" si="576"/>
        <v>80308</v>
      </c>
      <c r="D334" s="24">
        <f t="shared" ref="D334:D337" si="611">SUM(E334:F334)</f>
        <v>0</v>
      </c>
      <c r="E334" s="27"/>
      <c r="F334" s="24"/>
      <c r="G334" s="24"/>
      <c r="H334" s="24"/>
      <c r="I334" s="24"/>
      <c r="J334" s="24">
        <v>80308</v>
      </c>
      <c r="K334" s="24"/>
      <c r="L334" s="39"/>
      <c r="M334" s="26"/>
    </row>
    <row r="335" spans="1:13" s="6" customFormat="1" ht="15.75" customHeight="1" x14ac:dyDescent="0.2">
      <c r="A335" s="43"/>
      <c r="B335" s="43"/>
      <c r="C335" s="24">
        <f>D335+G335+H335+I335+J335+K335+L335+M335</f>
        <v>0</v>
      </c>
      <c r="D335" s="24">
        <f>SUM(E335,F335)</f>
        <v>0</v>
      </c>
      <c r="E335" s="25"/>
      <c r="F335" s="26"/>
      <c r="G335" s="26">
        <v>1600</v>
      </c>
      <c r="H335" s="24"/>
      <c r="I335" s="24"/>
      <c r="J335" s="24">
        <v>-1600</v>
      </c>
      <c r="K335" s="24"/>
      <c r="L335" s="24"/>
      <c r="M335" s="24"/>
    </row>
    <row r="336" spans="1:13" s="6" customFormat="1" ht="15.75" customHeight="1" x14ac:dyDescent="0.2">
      <c r="A336" s="84"/>
      <c r="B336" s="84"/>
      <c r="C336" s="67">
        <f>SUM(C334:C335)</f>
        <v>80308</v>
      </c>
      <c r="D336" s="67">
        <f t="shared" ref="D336:M336" si="612">SUM(D334:D335)</f>
        <v>0</v>
      </c>
      <c r="E336" s="67">
        <f t="shared" si="612"/>
        <v>0</v>
      </c>
      <c r="F336" s="67">
        <f t="shared" si="612"/>
        <v>0</v>
      </c>
      <c r="G336" s="67">
        <f t="shared" si="612"/>
        <v>1600</v>
      </c>
      <c r="H336" s="67">
        <f t="shared" si="612"/>
        <v>0</v>
      </c>
      <c r="I336" s="67">
        <f t="shared" si="612"/>
        <v>0</v>
      </c>
      <c r="J336" s="67">
        <f t="shared" si="612"/>
        <v>78708</v>
      </c>
      <c r="K336" s="67">
        <f t="shared" si="612"/>
        <v>0</v>
      </c>
      <c r="L336" s="67">
        <f t="shared" si="612"/>
        <v>0</v>
      </c>
      <c r="M336" s="67">
        <f t="shared" si="612"/>
        <v>0</v>
      </c>
    </row>
    <row r="337" spans="1:13" s="6" customFormat="1" ht="28.5" customHeight="1" x14ac:dyDescent="0.2">
      <c r="A337" s="43"/>
      <c r="B337" s="43" t="s">
        <v>222</v>
      </c>
      <c r="C337" s="24">
        <f t="shared" si="576"/>
        <v>47674</v>
      </c>
      <c r="D337" s="24">
        <f t="shared" si="611"/>
        <v>0</v>
      </c>
      <c r="E337" s="27"/>
      <c r="F337" s="24"/>
      <c r="G337" s="24">
        <v>47674</v>
      </c>
      <c r="H337" s="24"/>
      <c r="I337" s="24"/>
      <c r="J337" s="24">
        <v>0</v>
      </c>
      <c r="K337" s="24"/>
      <c r="L337" s="39"/>
      <c r="M337" s="26"/>
    </row>
    <row r="338" spans="1:13" s="6" customFormat="1" ht="15.75" customHeight="1" x14ac:dyDescent="0.2">
      <c r="A338" s="43"/>
      <c r="B338" s="43"/>
      <c r="C338" s="24">
        <f>D338+G338+H338+I338+J338+K338+L338+M338</f>
        <v>0</v>
      </c>
      <c r="D338" s="24">
        <f>SUM(E338,F338)</f>
        <v>0</v>
      </c>
      <c r="E338" s="25"/>
      <c r="F338" s="26"/>
      <c r="G338" s="26"/>
      <c r="H338" s="24"/>
      <c r="I338" s="24"/>
      <c r="J338" s="24"/>
      <c r="K338" s="24"/>
      <c r="L338" s="24"/>
      <c r="M338" s="24"/>
    </row>
    <row r="339" spans="1:13" s="6" customFormat="1" ht="15.75" customHeight="1" x14ac:dyDescent="0.2">
      <c r="A339" s="84"/>
      <c r="B339" s="84"/>
      <c r="C339" s="67">
        <f>SUM(C337:C338)</f>
        <v>47674</v>
      </c>
      <c r="D339" s="67">
        <f t="shared" ref="D339:M339" si="613">SUM(D337:D338)</f>
        <v>0</v>
      </c>
      <c r="E339" s="67">
        <f t="shared" si="613"/>
        <v>0</v>
      </c>
      <c r="F339" s="67">
        <f t="shared" si="613"/>
        <v>0</v>
      </c>
      <c r="G339" s="67">
        <f t="shared" si="613"/>
        <v>47674</v>
      </c>
      <c r="H339" s="67">
        <f t="shared" si="613"/>
        <v>0</v>
      </c>
      <c r="I339" s="67">
        <f t="shared" si="613"/>
        <v>0</v>
      </c>
      <c r="J339" s="67">
        <f t="shared" si="613"/>
        <v>0</v>
      </c>
      <c r="K339" s="67">
        <f t="shared" si="613"/>
        <v>0</v>
      </c>
      <c r="L339" s="67">
        <f t="shared" si="613"/>
        <v>0</v>
      </c>
      <c r="M339" s="67">
        <f t="shared" si="613"/>
        <v>0</v>
      </c>
    </row>
    <row r="340" spans="1:13" s="6" customFormat="1" ht="28.5" customHeight="1" x14ac:dyDescent="0.2">
      <c r="A340" s="43"/>
      <c r="B340" s="43" t="s">
        <v>223</v>
      </c>
      <c r="C340" s="24">
        <f t="shared" ref="C340" si="614">SUM(D340,G340,H340:M340)</f>
        <v>204705</v>
      </c>
      <c r="D340" s="24">
        <f t="shared" ref="D340" si="615">SUM(E340:F340)</f>
        <v>0</v>
      </c>
      <c r="E340" s="27"/>
      <c r="F340" s="24"/>
      <c r="G340" s="24">
        <v>793</v>
      </c>
      <c r="H340" s="24"/>
      <c r="I340" s="24"/>
      <c r="J340" s="24">
        <v>203912</v>
      </c>
      <c r="K340" s="24"/>
      <c r="L340" s="39"/>
      <c r="M340" s="26"/>
    </row>
    <row r="341" spans="1:13" s="6" customFormat="1" ht="15.75" customHeight="1" x14ac:dyDescent="0.2">
      <c r="A341" s="43"/>
      <c r="B341" s="43"/>
      <c r="C341" s="24">
        <f>D341+G341+H341+I341+J341+K341+L341+M341</f>
        <v>0</v>
      </c>
      <c r="D341" s="24">
        <f>SUM(E341,F341)</f>
        <v>0</v>
      </c>
      <c r="E341" s="25"/>
      <c r="F341" s="26"/>
      <c r="G341" s="26"/>
      <c r="H341" s="24"/>
      <c r="I341" s="24"/>
      <c r="J341" s="24"/>
      <c r="K341" s="24"/>
      <c r="L341" s="24"/>
      <c r="M341" s="24"/>
    </row>
    <row r="342" spans="1:13" s="6" customFormat="1" ht="15.75" customHeight="1" x14ac:dyDescent="0.2">
      <c r="A342" s="84"/>
      <c r="B342" s="84"/>
      <c r="C342" s="67">
        <f t="shared" ref="C342:M342" si="616">SUM(C340:C341)</f>
        <v>204705</v>
      </c>
      <c r="D342" s="67">
        <f t="shared" si="616"/>
        <v>0</v>
      </c>
      <c r="E342" s="67">
        <f t="shared" si="616"/>
        <v>0</v>
      </c>
      <c r="F342" s="67">
        <f t="shared" si="616"/>
        <v>0</v>
      </c>
      <c r="G342" s="67">
        <f t="shared" si="616"/>
        <v>793</v>
      </c>
      <c r="H342" s="67">
        <f t="shared" si="616"/>
        <v>0</v>
      </c>
      <c r="I342" s="67">
        <f t="shared" si="616"/>
        <v>0</v>
      </c>
      <c r="J342" s="67">
        <f t="shared" si="616"/>
        <v>203912</v>
      </c>
      <c r="K342" s="67">
        <f t="shared" si="616"/>
        <v>0</v>
      </c>
      <c r="L342" s="67">
        <f t="shared" si="616"/>
        <v>0</v>
      </c>
      <c r="M342" s="67">
        <f t="shared" si="616"/>
        <v>0</v>
      </c>
    </row>
    <row r="343" spans="1:13" s="6" customFormat="1" ht="28.5" customHeight="1" x14ac:dyDescent="0.2">
      <c r="A343" s="43"/>
      <c r="B343" s="43" t="s">
        <v>224</v>
      </c>
      <c r="C343" s="24">
        <f t="shared" ref="C343" si="617">SUM(D343,G343,H343:M343)</f>
        <v>560476</v>
      </c>
      <c r="D343" s="24">
        <f t="shared" ref="D343" si="618">SUM(E343:F343)</f>
        <v>0</v>
      </c>
      <c r="E343" s="27"/>
      <c r="F343" s="24"/>
      <c r="G343" s="24"/>
      <c r="H343" s="24"/>
      <c r="I343" s="24"/>
      <c r="J343" s="24">
        <v>560476</v>
      </c>
      <c r="K343" s="24"/>
      <c r="L343" s="39"/>
      <c r="M343" s="26"/>
    </row>
    <row r="344" spans="1:13" s="6" customFormat="1" ht="15.75" customHeight="1" x14ac:dyDescent="0.2">
      <c r="A344" s="43"/>
      <c r="B344" s="43"/>
      <c r="C344" s="24">
        <f>D344+G344+H344+I344+J344+K344+L344+M344</f>
        <v>0</v>
      </c>
      <c r="D344" s="24">
        <f>SUM(E344,F344)</f>
        <v>0</v>
      </c>
      <c r="E344" s="25"/>
      <c r="F344" s="26"/>
      <c r="G344" s="26"/>
      <c r="H344" s="24"/>
      <c r="I344" s="24"/>
      <c r="J344" s="24"/>
      <c r="K344" s="24"/>
      <c r="L344" s="24"/>
      <c r="M344" s="24"/>
    </row>
    <row r="345" spans="1:13" s="6" customFormat="1" ht="15.75" customHeight="1" x14ac:dyDescent="0.2">
      <c r="A345" s="84"/>
      <c r="B345" s="84"/>
      <c r="C345" s="67">
        <f>SUM(C343:C344)</f>
        <v>560476</v>
      </c>
      <c r="D345" s="67">
        <f t="shared" ref="D345:M345" si="619">SUM(D343:D344)</f>
        <v>0</v>
      </c>
      <c r="E345" s="67">
        <f t="shared" si="619"/>
        <v>0</v>
      </c>
      <c r="F345" s="67">
        <f t="shared" si="619"/>
        <v>0</v>
      </c>
      <c r="G345" s="67">
        <f t="shared" si="619"/>
        <v>0</v>
      </c>
      <c r="H345" s="67">
        <f t="shared" si="619"/>
        <v>0</v>
      </c>
      <c r="I345" s="67">
        <f t="shared" si="619"/>
        <v>0</v>
      </c>
      <c r="J345" s="67">
        <f t="shared" si="619"/>
        <v>560476</v>
      </c>
      <c r="K345" s="67">
        <f t="shared" si="619"/>
        <v>0</v>
      </c>
      <c r="L345" s="67">
        <f t="shared" si="619"/>
        <v>0</v>
      </c>
      <c r="M345" s="67">
        <f t="shared" si="619"/>
        <v>0</v>
      </c>
    </row>
    <row r="346" spans="1:13" s="6" customFormat="1" ht="28.5" customHeight="1" x14ac:dyDescent="0.2">
      <c r="A346" s="43"/>
      <c r="B346" s="43" t="s">
        <v>291</v>
      </c>
      <c r="C346" s="24">
        <f t="shared" ref="C346" si="620">SUM(D346,G346,H346:M346)</f>
        <v>4028</v>
      </c>
      <c r="D346" s="24">
        <f t="shared" ref="D346" si="621">SUM(E346:F346)</f>
        <v>0</v>
      </c>
      <c r="E346" s="27"/>
      <c r="F346" s="24"/>
      <c r="G346" s="24"/>
      <c r="H346" s="24"/>
      <c r="I346" s="24"/>
      <c r="J346" s="24">
        <v>4028</v>
      </c>
      <c r="K346" s="24"/>
      <c r="L346" s="39"/>
      <c r="M346" s="26"/>
    </row>
    <row r="347" spans="1:13" s="6" customFormat="1" ht="15.75" customHeight="1" x14ac:dyDescent="0.2">
      <c r="A347" s="43"/>
      <c r="B347" s="43"/>
      <c r="C347" s="24">
        <f>D347+G347+H347+I347+J347+K347+L347+M347</f>
        <v>0</v>
      </c>
      <c r="D347" s="24">
        <f>SUM(E347,F347)</f>
        <v>0</v>
      </c>
      <c r="E347" s="25"/>
      <c r="F347" s="26"/>
      <c r="G347" s="26"/>
      <c r="H347" s="24"/>
      <c r="I347" s="24"/>
      <c r="J347" s="24"/>
      <c r="K347" s="24"/>
      <c r="L347" s="24"/>
      <c r="M347" s="24"/>
    </row>
    <row r="348" spans="1:13" s="6" customFormat="1" ht="15.75" customHeight="1" x14ac:dyDescent="0.2">
      <c r="A348" s="84"/>
      <c r="B348" s="84"/>
      <c r="C348" s="67">
        <f>SUM(C346:C347)</f>
        <v>4028</v>
      </c>
      <c r="D348" s="67">
        <f t="shared" ref="D348:M348" si="622">SUM(D346:D347)</f>
        <v>0</v>
      </c>
      <c r="E348" s="67">
        <f t="shared" si="622"/>
        <v>0</v>
      </c>
      <c r="F348" s="67">
        <f t="shared" si="622"/>
        <v>0</v>
      </c>
      <c r="G348" s="67">
        <f t="shared" si="622"/>
        <v>0</v>
      </c>
      <c r="H348" s="67">
        <f t="shared" si="622"/>
        <v>0</v>
      </c>
      <c r="I348" s="67">
        <f t="shared" si="622"/>
        <v>0</v>
      </c>
      <c r="J348" s="67">
        <f t="shared" si="622"/>
        <v>4028</v>
      </c>
      <c r="K348" s="67">
        <f t="shared" si="622"/>
        <v>0</v>
      </c>
      <c r="L348" s="67">
        <f t="shared" si="622"/>
        <v>0</v>
      </c>
      <c r="M348" s="67">
        <f t="shared" si="622"/>
        <v>0</v>
      </c>
    </row>
    <row r="349" spans="1:13" s="6" customFormat="1" ht="28.5" customHeight="1" x14ac:dyDescent="0.2">
      <c r="A349" s="43"/>
      <c r="B349" s="43" t="s">
        <v>292</v>
      </c>
      <c r="C349" s="24">
        <f t="shared" ref="C349" si="623">SUM(D349,G349,H349:M349)</f>
        <v>231207</v>
      </c>
      <c r="D349" s="24">
        <f t="shared" ref="D349" si="624">SUM(E349:F349)</f>
        <v>4624</v>
      </c>
      <c r="E349" s="27">
        <v>3790</v>
      </c>
      <c r="F349" s="24">
        <v>834</v>
      </c>
      <c r="G349" s="24">
        <v>52295</v>
      </c>
      <c r="H349" s="24"/>
      <c r="I349" s="24"/>
      <c r="J349" s="24">
        <v>174288</v>
      </c>
      <c r="K349" s="24"/>
      <c r="L349" s="39"/>
      <c r="M349" s="26"/>
    </row>
    <row r="350" spans="1:13" s="6" customFormat="1" ht="15.75" customHeight="1" x14ac:dyDescent="0.2">
      <c r="A350" s="43"/>
      <c r="B350" s="43"/>
      <c r="C350" s="24">
        <f>D350+G350+H350+I350+J350+K350+L350+M350</f>
        <v>0</v>
      </c>
      <c r="D350" s="24">
        <f>SUM(E350,F350)</f>
        <v>0</v>
      </c>
      <c r="E350" s="25"/>
      <c r="F350" s="26"/>
      <c r="G350" s="26"/>
      <c r="H350" s="24"/>
      <c r="I350" s="24"/>
      <c r="J350" s="24"/>
      <c r="K350" s="24"/>
      <c r="L350" s="24"/>
      <c r="M350" s="24"/>
    </row>
    <row r="351" spans="1:13" s="6" customFormat="1" ht="15.75" customHeight="1" x14ac:dyDescent="0.2">
      <c r="A351" s="84"/>
      <c r="B351" s="84"/>
      <c r="C351" s="67">
        <f>SUM(C349:C350)</f>
        <v>231207</v>
      </c>
      <c r="D351" s="67">
        <f t="shared" ref="D351:M351" si="625">SUM(D349:D350)</f>
        <v>4624</v>
      </c>
      <c r="E351" s="67">
        <f t="shared" si="625"/>
        <v>3790</v>
      </c>
      <c r="F351" s="67">
        <f t="shared" si="625"/>
        <v>834</v>
      </c>
      <c r="G351" s="67">
        <f t="shared" si="625"/>
        <v>52295</v>
      </c>
      <c r="H351" s="67">
        <f t="shared" si="625"/>
        <v>0</v>
      </c>
      <c r="I351" s="67">
        <f t="shared" si="625"/>
        <v>0</v>
      </c>
      <c r="J351" s="67">
        <f t="shared" si="625"/>
        <v>174288</v>
      </c>
      <c r="K351" s="67">
        <f t="shared" si="625"/>
        <v>0</v>
      </c>
      <c r="L351" s="67">
        <f t="shared" si="625"/>
        <v>0</v>
      </c>
      <c r="M351" s="67">
        <f t="shared" si="625"/>
        <v>0</v>
      </c>
    </row>
    <row r="352" spans="1:13" s="6" customFormat="1" ht="15.75" customHeight="1" x14ac:dyDescent="0.2">
      <c r="A352" s="86" t="s">
        <v>101</v>
      </c>
      <c r="B352" s="86" t="s">
        <v>102</v>
      </c>
      <c r="C352" s="29">
        <f>SUM(C355,C358)</f>
        <v>160172</v>
      </c>
      <c r="D352" s="29">
        <f t="shared" ref="D352:M352" si="626">SUM(D355,D358)</f>
        <v>0</v>
      </c>
      <c r="E352" s="29">
        <f t="shared" si="626"/>
        <v>0</v>
      </c>
      <c r="F352" s="29">
        <f t="shared" si="626"/>
        <v>0</v>
      </c>
      <c r="G352" s="29">
        <f t="shared" si="626"/>
        <v>70172</v>
      </c>
      <c r="H352" s="29">
        <f t="shared" si="626"/>
        <v>90000</v>
      </c>
      <c r="I352" s="29">
        <f t="shared" si="626"/>
        <v>0</v>
      </c>
      <c r="J352" s="29">
        <f t="shared" si="626"/>
        <v>0</v>
      </c>
      <c r="K352" s="29">
        <f t="shared" si="626"/>
        <v>0</v>
      </c>
      <c r="L352" s="29">
        <f t="shared" si="626"/>
        <v>0</v>
      </c>
      <c r="M352" s="29">
        <f t="shared" si="626"/>
        <v>0</v>
      </c>
    </row>
    <row r="353" spans="1:13" s="6" customFormat="1" ht="15.75" customHeight="1" x14ac:dyDescent="0.2">
      <c r="A353" s="43"/>
      <c r="B353" s="43"/>
      <c r="C353" s="24">
        <f>D353+G353+H353+I353+J353+K353+L353+M353</f>
        <v>0</v>
      </c>
      <c r="D353" s="24">
        <f>SUM(E353,F353)</f>
        <v>0</v>
      </c>
      <c r="E353" s="25">
        <f>SUM(E356,E359)</f>
        <v>0</v>
      </c>
      <c r="F353" s="25">
        <f t="shared" ref="F353:M353" si="627">SUM(F356,F359)</f>
        <v>0</v>
      </c>
      <c r="G353" s="25">
        <f t="shared" si="627"/>
        <v>0</v>
      </c>
      <c r="H353" s="25">
        <f t="shared" si="627"/>
        <v>0</v>
      </c>
      <c r="I353" s="25">
        <f t="shared" si="627"/>
        <v>0</v>
      </c>
      <c r="J353" s="25">
        <f t="shared" si="627"/>
        <v>0</v>
      </c>
      <c r="K353" s="25">
        <f t="shared" si="627"/>
        <v>0</v>
      </c>
      <c r="L353" s="25">
        <f t="shared" si="627"/>
        <v>0</v>
      </c>
      <c r="M353" s="25">
        <f t="shared" si="627"/>
        <v>0</v>
      </c>
    </row>
    <row r="354" spans="1:13" s="6" customFormat="1" ht="15.75" customHeight="1" x14ac:dyDescent="0.2">
      <c r="A354" s="84"/>
      <c r="B354" s="84"/>
      <c r="C354" s="68">
        <f>SUM(C352,C353)</f>
        <v>160172</v>
      </c>
      <c r="D354" s="68">
        <f t="shared" ref="D354:M354" si="628">SUM(D352,D353)</f>
        <v>0</v>
      </c>
      <c r="E354" s="68">
        <f t="shared" si="628"/>
        <v>0</v>
      </c>
      <c r="F354" s="68">
        <f t="shared" si="628"/>
        <v>0</v>
      </c>
      <c r="G354" s="68">
        <f t="shared" si="628"/>
        <v>70172</v>
      </c>
      <c r="H354" s="68">
        <f t="shared" si="628"/>
        <v>90000</v>
      </c>
      <c r="I354" s="68">
        <f t="shared" si="628"/>
        <v>0</v>
      </c>
      <c r="J354" s="68">
        <f t="shared" si="628"/>
        <v>0</v>
      </c>
      <c r="K354" s="68">
        <f t="shared" si="628"/>
        <v>0</v>
      </c>
      <c r="L354" s="68">
        <f t="shared" si="628"/>
        <v>0</v>
      </c>
      <c r="M354" s="68">
        <f t="shared" si="628"/>
        <v>0</v>
      </c>
    </row>
    <row r="355" spans="1:13" s="6" customFormat="1" ht="29.25" customHeight="1" x14ac:dyDescent="0.2">
      <c r="A355" s="43"/>
      <c r="B355" s="43" t="s">
        <v>139</v>
      </c>
      <c r="C355" s="24">
        <f>SUM(D355,G355,H355:M355)</f>
        <v>90000</v>
      </c>
      <c r="D355" s="24">
        <f>SUM(E355:F355)</f>
        <v>0</v>
      </c>
      <c r="E355" s="27"/>
      <c r="F355" s="24"/>
      <c r="G355" s="24"/>
      <c r="H355" s="26">
        <v>90000</v>
      </c>
      <c r="I355" s="24"/>
      <c r="J355" s="24"/>
      <c r="K355" s="24"/>
      <c r="L355" s="38"/>
      <c r="M355" s="31"/>
    </row>
    <row r="356" spans="1:13" s="6" customFormat="1" ht="15.75" customHeight="1" x14ac:dyDescent="0.2">
      <c r="A356" s="43"/>
      <c r="B356" s="43"/>
      <c r="C356" s="24">
        <f>D356+G356+H356+I356+J356+K356+L356+M356</f>
        <v>0</v>
      </c>
      <c r="D356" s="24">
        <f>SUM(E356,F356)</f>
        <v>0</v>
      </c>
      <c r="E356" s="25"/>
      <c r="F356" s="26"/>
      <c r="G356" s="26"/>
      <c r="H356" s="24"/>
      <c r="I356" s="24"/>
      <c r="J356" s="24"/>
      <c r="K356" s="24"/>
      <c r="L356" s="24"/>
      <c r="M356" s="24"/>
    </row>
    <row r="357" spans="1:13" s="6" customFormat="1" ht="15.75" customHeight="1" x14ac:dyDescent="0.2">
      <c r="A357" s="89"/>
      <c r="B357" s="89"/>
      <c r="C357" s="68">
        <f>SUM(C355:C356)</f>
        <v>90000</v>
      </c>
      <c r="D357" s="68">
        <f t="shared" ref="D357" si="629">SUM(D355:D356)</f>
        <v>0</v>
      </c>
      <c r="E357" s="68">
        <f t="shared" ref="E357" si="630">SUM(E355:E356)</f>
        <v>0</v>
      </c>
      <c r="F357" s="68">
        <f t="shared" ref="F357" si="631">SUM(F355:F356)</f>
        <v>0</v>
      </c>
      <c r="G357" s="68">
        <f t="shared" ref="G357" si="632">SUM(G355:G356)</f>
        <v>0</v>
      </c>
      <c r="H357" s="68">
        <f t="shared" ref="H357" si="633">SUM(H355:H356)</f>
        <v>90000</v>
      </c>
      <c r="I357" s="68">
        <f t="shared" ref="I357" si="634">SUM(I355:I356)</f>
        <v>0</v>
      </c>
      <c r="J357" s="68">
        <f t="shared" ref="J357" si="635">SUM(J355:J356)</f>
        <v>0</v>
      </c>
      <c r="K357" s="68">
        <f t="shared" ref="K357" si="636">SUM(K355:K356)</f>
        <v>0</v>
      </c>
      <c r="L357" s="68">
        <f t="shared" ref="L357" si="637">SUM(L355:L356)</f>
        <v>0</v>
      </c>
      <c r="M357" s="68">
        <f t="shared" ref="M357" si="638">SUM(M355:M356)</f>
        <v>0</v>
      </c>
    </row>
    <row r="358" spans="1:13" s="6" customFormat="1" ht="29.25" customHeight="1" x14ac:dyDescent="0.2">
      <c r="A358" s="43"/>
      <c r="B358" s="43" t="s">
        <v>293</v>
      </c>
      <c r="C358" s="24">
        <f>SUM(D358,G358,H358:M358)</f>
        <v>70172</v>
      </c>
      <c r="D358" s="24">
        <f>SUM(E358:F358)</f>
        <v>0</v>
      </c>
      <c r="E358" s="27"/>
      <c r="F358" s="24"/>
      <c r="G358" s="24">
        <v>70172</v>
      </c>
      <c r="H358" s="26"/>
      <c r="I358" s="24"/>
      <c r="J358" s="24"/>
      <c r="K358" s="24"/>
      <c r="L358" s="38"/>
      <c r="M358" s="31"/>
    </row>
    <row r="359" spans="1:13" s="6" customFormat="1" ht="15.75" customHeight="1" x14ac:dyDescent="0.2">
      <c r="A359" s="43"/>
      <c r="B359" s="43"/>
      <c r="C359" s="24">
        <f>D359+G359+H359+I359+J359+K359+L359+M359</f>
        <v>0</v>
      </c>
      <c r="D359" s="24">
        <f>SUM(E359,F359)</f>
        <v>0</v>
      </c>
      <c r="E359" s="25"/>
      <c r="F359" s="26"/>
      <c r="G359" s="26"/>
      <c r="H359" s="24"/>
      <c r="I359" s="24"/>
      <c r="J359" s="24"/>
      <c r="K359" s="24"/>
      <c r="L359" s="24"/>
      <c r="M359" s="24"/>
    </row>
    <row r="360" spans="1:13" s="6" customFormat="1" ht="15.75" customHeight="1" x14ac:dyDescent="0.2">
      <c r="A360" s="89"/>
      <c r="B360" s="89"/>
      <c r="C360" s="68">
        <f>SUM(C358:C359)</f>
        <v>70172</v>
      </c>
      <c r="D360" s="68">
        <f t="shared" ref="D360:M360" si="639">SUM(D358:D359)</f>
        <v>0</v>
      </c>
      <c r="E360" s="68">
        <f t="shared" si="639"/>
        <v>0</v>
      </c>
      <c r="F360" s="68">
        <f t="shared" si="639"/>
        <v>0</v>
      </c>
      <c r="G360" s="68">
        <f t="shared" si="639"/>
        <v>70172</v>
      </c>
      <c r="H360" s="68">
        <f t="shared" si="639"/>
        <v>0</v>
      </c>
      <c r="I360" s="68">
        <f t="shared" si="639"/>
        <v>0</v>
      </c>
      <c r="J360" s="68">
        <f t="shared" si="639"/>
        <v>0</v>
      </c>
      <c r="K360" s="68">
        <f t="shared" si="639"/>
        <v>0</v>
      </c>
      <c r="L360" s="68">
        <f t="shared" si="639"/>
        <v>0</v>
      </c>
      <c r="M360" s="68">
        <f t="shared" si="639"/>
        <v>0</v>
      </c>
    </row>
    <row r="361" spans="1:13" s="6" customFormat="1" ht="15.75" customHeight="1" x14ac:dyDescent="0.2">
      <c r="A361" s="86" t="s">
        <v>103</v>
      </c>
      <c r="B361" s="86" t="s">
        <v>104</v>
      </c>
      <c r="C361" s="29">
        <f>SUM(C364,C367,C370,C373)</f>
        <v>484768</v>
      </c>
      <c r="D361" s="29">
        <f t="shared" ref="D361:M361" si="640">SUM(D364,D367,D370,D373)</f>
        <v>0</v>
      </c>
      <c r="E361" s="29">
        <f t="shared" si="640"/>
        <v>0</v>
      </c>
      <c r="F361" s="29">
        <f t="shared" si="640"/>
        <v>0</v>
      </c>
      <c r="G361" s="29">
        <f t="shared" si="640"/>
        <v>279568</v>
      </c>
      <c r="H361" s="29">
        <f t="shared" si="640"/>
        <v>0</v>
      </c>
      <c r="I361" s="29">
        <f t="shared" si="640"/>
        <v>0</v>
      </c>
      <c r="J361" s="29">
        <f t="shared" si="640"/>
        <v>205200</v>
      </c>
      <c r="K361" s="29">
        <f t="shared" si="640"/>
        <v>0</v>
      </c>
      <c r="L361" s="29">
        <f t="shared" si="640"/>
        <v>0</v>
      </c>
      <c r="M361" s="29">
        <f t="shared" si="640"/>
        <v>0</v>
      </c>
    </row>
    <row r="362" spans="1:13" s="6" customFormat="1" ht="15.75" customHeight="1" x14ac:dyDescent="0.2">
      <c r="A362" s="43"/>
      <c r="B362" s="43"/>
      <c r="C362" s="24">
        <f>D362+G362+H362+I362+J362+K362+L362+M362</f>
        <v>0</v>
      </c>
      <c r="D362" s="24">
        <f>SUM(E362,F362)</f>
        <v>0</v>
      </c>
      <c r="E362" s="25">
        <f>SUM(E365,E368,E371,E374)</f>
        <v>0</v>
      </c>
      <c r="F362" s="25">
        <f t="shared" ref="F362:M362" si="641">SUM(F365,F368,F371,F374)</f>
        <v>0</v>
      </c>
      <c r="G362" s="25">
        <f t="shared" si="641"/>
        <v>0</v>
      </c>
      <c r="H362" s="25">
        <f t="shared" si="641"/>
        <v>0</v>
      </c>
      <c r="I362" s="25">
        <f t="shared" si="641"/>
        <v>0</v>
      </c>
      <c r="J362" s="25">
        <f t="shared" si="641"/>
        <v>0</v>
      </c>
      <c r="K362" s="25">
        <f t="shared" si="641"/>
        <v>0</v>
      </c>
      <c r="L362" s="25">
        <f t="shared" si="641"/>
        <v>0</v>
      </c>
      <c r="M362" s="25">
        <f t="shared" si="641"/>
        <v>0</v>
      </c>
    </row>
    <row r="363" spans="1:13" s="6" customFormat="1" ht="15.75" customHeight="1" x14ac:dyDescent="0.2">
      <c r="A363" s="84"/>
      <c r="B363" s="84"/>
      <c r="C363" s="68">
        <f>SUM(C361,C362)</f>
        <v>484768</v>
      </c>
      <c r="D363" s="68">
        <f t="shared" ref="D363:M363" si="642">SUM(D361,D362)</f>
        <v>0</v>
      </c>
      <c r="E363" s="68">
        <f t="shared" si="642"/>
        <v>0</v>
      </c>
      <c r="F363" s="68">
        <f t="shared" si="642"/>
        <v>0</v>
      </c>
      <c r="G363" s="68">
        <f t="shared" si="642"/>
        <v>279568</v>
      </c>
      <c r="H363" s="68">
        <f t="shared" si="642"/>
        <v>0</v>
      </c>
      <c r="I363" s="68">
        <f t="shared" si="642"/>
        <v>0</v>
      </c>
      <c r="J363" s="68">
        <f t="shared" si="642"/>
        <v>205200</v>
      </c>
      <c r="K363" s="68">
        <f t="shared" si="642"/>
        <v>0</v>
      </c>
      <c r="L363" s="68">
        <f t="shared" si="642"/>
        <v>0</v>
      </c>
      <c r="M363" s="68">
        <f t="shared" si="642"/>
        <v>0</v>
      </c>
    </row>
    <row r="364" spans="1:13" s="6" customFormat="1" ht="15.75" customHeight="1" x14ac:dyDescent="0.2">
      <c r="A364" s="43"/>
      <c r="B364" s="43" t="s">
        <v>140</v>
      </c>
      <c r="C364" s="24">
        <f>SUM(D364,G364,H364:M364)</f>
        <v>16965</v>
      </c>
      <c r="D364" s="24">
        <f>SUM(E364:F364)</f>
        <v>0</v>
      </c>
      <c r="E364" s="27"/>
      <c r="F364" s="24"/>
      <c r="G364" s="24"/>
      <c r="H364" s="24"/>
      <c r="I364" s="24"/>
      <c r="J364" s="24">
        <v>16965</v>
      </c>
      <c r="K364" s="38"/>
      <c r="L364" s="38"/>
      <c r="M364" s="31"/>
    </row>
    <row r="365" spans="1:13" s="6" customFormat="1" ht="15.75" customHeight="1" x14ac:dyDescent="0.2">
      <c r="A365" s="43"/>
      <c r="B365" s="43"/>
      <c r="C365" s="24">
        <f>D365+G365+H365+I365+J365+K365+L365+M365</f>
        <v>0</v>
      </c>
      <c r="D365" s="24">
        <f>SUM(E365,F365)</f>
        <v>0</v>
      </c>
      <c r="E365" s="25"/>
      <c r="F365" s="26"/>
      <c r="G365" s="26"/>
      <c r="H365" s="24"/>
      <c r="I365" s="24"/>
      <c r="J365" s="24"/>
      <c r="K365" s="24"/>
      <c r="L365" s="24"/>
      <c r="M365" s="24"/>
    </row>
    <row r="366" spans="1:13" s="6" customFormat="1" ht="15.75" customHeight="1" x14ac:dyDescent="0.2">
      <c r="A366" s="89"/>
      <c r="B366" s="89"/>
      <c r="C366" s="68">
        <f>SUM(C364:C365)</f>
        <v>16965</v>
      </c>
      <c r="D366" s="68">
        <f t="shared" ref="D366" si="643">SUM(D364:D365)</f>
        <v>0</v>
      </c>
      <c r="E366" s="68">
        <f t="shared" ref="E366" si="644">SUM(E364:E365)</f>
        <v>0</v>
      </c>
      <c r="F366" s="68">
        <f t="shared" ref="F366" si="645">SUM(F364:F365)</f>
        <v>0</v>
      </c>
      <c r="G366" s="68">
        <f t="shared" ref="G366" si="646">SUM(G364:G365)</f>
        <v>0</v>
      </c>
      <c r="H366" s="68">
        <f t="shared" ref="H366" si="647">SUM(H364:H365)</f>
        <v>0</v>
      </c>
      <c r="I366" s="68">
        <f t="shared" ref="I366" si="648">SUM(I364:I365)</f>
        <v>0</v>
      </c>
      <c r="J366" s="68">
        <f t="shared" ref="J366" si="649">SUM(J364:J365)</f>
        <v>16965</v>
      </c>
      <c r="K366" s="68">
        <f t="shared" ref="K366" si="650">SUM(K364:K365)</f>
        <v>0</v>
      </c>
      <c r="L366" s="68">
        <f t="shared" ref="L366" si="651">SUM(L364:L365)</f>
        <v>0</v>
      </c>
      <c r="M366" s="68">
        <f t="shared" ref="M366" si="652">SUM(M364:M365)</f>
        <v>0</v>
      </c>
    </row>
    <row r="367" spans="1:13" s="6" customFormat="1" ht="15.75" customHeight="1" x14ac:dyDescent="0.2">
      <c r="A367" s="43"/>
      <c r="B367" s="43" t="s">
        <v>141</v>
      </c>
      <c r="C367" s="24">
        <f>SUM(D367,G367,H367:M367)</f>
        <v>76405</v>
      </c>
      <c r="D367" s="24">
        <f>SUM(E367:F367)</f>
        <v>0</v>
      </c>
      <c r="E367" s="27"/>
      <c r="F367" s="24"/>
      <c r="G367" s="26">
        <v>76405</v>
      </c>
      <c r="H367" s="40"/>
      <c r="I367" s="24"/>
      <c r="J367" s="24"/>
      <c r="K367" s="38"/>
      <c r="L367" s="38"/>
      <c r="M367" s="31"/>
    </row>
    <row r="368" spans="1:13" s="6" customFormat="1" ht="15.75" customHeight="1" x14ac:dyDescent="0.2">
      <c r="A368" s="43"/>
      <c r="B368" s="43"/>
      <c r="C368" s="24">
        <f>D368+G368+H368+I368+J368+K368+L368+M368</f>
        <v>0</v>
      </c>
      <c r="D368" s="24">
        <f>SUM(E368,F368)</f>
        <v>0</v>
      </c>
      <c r="E368" s="25"/>
      <c r="F368" s="26"/>
      <c r="G368" s="26"/>
      <c r="H368" s="24"/>
      <c r="I368" s="24"/>
      <c r="J368" s="24"/>
      <c r="K368" s="24"/>
      <c r="L368" s="24"/>
      <c r="M368" s="24"/>
    </row>
    <row r="369" spans="1:13" s="6" customFormat="1" ht="15.75" customHeight="1" x14ac:dyDescent="0.2">
      <c r="A369" s="89"/>
      <c r="B369" s="89"/>
      <c r="C369" s="68">
        <f>SUM(C367:C368)</f>
        <v>76405</v>
      </c>
      <c r="D369" s="68">
        <f t="shared" ref="D369" si="653">SUM(D367:D368)</f>
        <v>0</v>
      </c>
      <c r="E369" s="68">
        <f t="shared" ref="E369" si="654">SUM(E367:E368)</f>
        <v>0</v>
      </c>
      <c r="F369" s="68">
        <f t="shared" ref="F369" si="655">SUM(F367:F368)</f>
        <v>0</v>
      </c>
      <c r="G369" s="68">
        <f t="shared" ref="G369" si="656">SUM(G367:G368)</f>
        <v>76405</v>
      </c>
      <c r="H369" s="68">
        <f t="shared" ref="H369" si="657">SUM(H367:H368)</f>
        <v>0</v>
      </c>
      <c r="I369" s="68">
        <f t="shared" ref="I369" si="658">SUM(I367:I368)</f>
        <v>0</v>
      </c>
      <c r="J369" s="68">
        <f t="shared" ref="J369" si="659">SUM(J367:J368)</f>
        <v>0</v>
      </c>
      <c r="K369" s="68">
        <f t="shared" ref="K369" si="660">SUM(K367:K368)</f>
        <v>0</v>
      </c>
      <c r="L369" s="68">
        <f t="shared" ref="L369" si="661">SUM(L367:L368)</f>
        <v>0</v>
      </c>
      <c r="M369" s="68">
        <f t="shared" ref="M369" si="662">SUM(M367:M368)</f>
        <v>0</v>
      </c>
    </row>
    <row r="370" spans="1:13" s="6" customFormat="1" ht="27" customHeight="1" x14ac:dyDescent="0.2">
      <c r="A370" s="43"/>
      <c r="B370" s="43" t="s">
        <v>142</v>
      </c>
      <c r="C370" s="24">
        <f>SUM(D370,G370,H370:M370)</f>
        <v>170000</v>
      </c>
      <c r="D370" s="24">
        <f>SUM(E370:F370)</f>
        <v>0</v>
      </c>
      <c r="E370" s="27"/>
      <c r="F370" s="24"/>
      <c r="G370" s="24">
        <v>170000</v>
      </c>
      <c r="H370" s="24"/>
      <c r="I370" s="24"/>
      <c r="J370" s="24"/>
      <c r="K370" s="38"/>
      <c r="L370" s="38"/>
      <c r="M370" s="31"/>
    </row>
    <row r="371" spans="1:13" s="6" customFormat="1" ht="15.75" customHeight="1" x14ac:dyDescent="0.2">
      <c r="A371" s="43"/>
      <c r="B371" s="43"/>
      <c r="C371" s="24">
        <f>D371+G371+H371+I371+J371+K371+L371+M371</f>
        <v>0</v>
      </c>
      <c r="D371" s="24">
        <f>SUM(E371,F371)</f>
        <v>0</v>
      </c>
      <c r="E371" s="25"/>
      <c r="F371" s="26"/>
      <c r="G371" s="26"/>
      <c r="H371" s="24"/>
      <c r="I371" s="24"/>
      <c r="J371" s="24"/>
      <c r="K371" s="24"/>
      <c r="L371" s="24"/>
      <c r="M371" s="24"/>
    </row>
    <row r="372" spans="1:13" s="6" customFormat="1" ht="15.75" customHeight="1" x14ac:dyDescent="0.2">
      <c r="A372" s="89"/>
      <c r="B372" s="89"/>
      <c r="C372" s="68">
        <f>SUM(C370:C371)</f>
        <v>170000</v>
      </c>
      <c r="D372" s="68">
        <f t="shared" ref="D372" si="663">SUM(D370:D371)</f>
        <v>0</v>
      </c>
      <c r="E372" s="68">
        <f t="shared" ref="E372" si="664">SUM(E370:E371)</f>
        <v>0</v>
      </c>
      <c r="F372" s="68">
        <f t="shared" ref="F372" si="665">SUM(F370:F371)</f>
        <v>0</v>
      </c>
      <c r="G372" s="68">
        <f t="shared" ref="G372" si="666">SUM(G370:G371)</f>
        <v>170000</v>
      </c>
      <c r="H372" s="68">
        <f t="shared" ref="H372" si="667">SUM(H370:H371)</f>
        <v>0</v>
      </c>
      <c r="I372" s="68">
        <f t="shared" ref="I372" si="668">SUM(I370:I371)</f>
        <v>0</v>
      </c>
      <c r="J372" s="68">
        <f t="shared" ref="J372" si="669">SUM(J370:J371)</f>
        <v>0</v>
      </c>
      <c r="K372" s="68">
        <f t="shared" ref="K372" si="670">SUM(K370:K371)</f>
        <v>0</v>
      </c>
      <c r="L372" s="68">
        <f t="shared" ref="L372" si="671">SUM(L370:L371)</f>
        <v>0</v>
      </c>
      <c r="M372" s="68">
        <f t="shared" ref="M372" si="672">SUM(M370:M371)</f>
        <v>0</v>
      </c>
    </row>
    <row r="373" spans="1:13" s="6" customFormat="1" ht="27" customHeight="1" x14ac:dyDescent="0.2">
      <c r="A373" s="43"/>
      <c r="B373" s="43" t="s">
        <v>294</v>
      </c>
      <c r="C373" s="24">
        <f>SUM(D373,G373,H373:M373)</f>
        <v>221398</v>
      </c>
      <c r="D373" s="24">
        <f>SUM(E373:F373)</f>
        <v>0</v>
      </c>
      <c r="E373" s="27"/>
      <c r="F373" s="24"/>
      <c r="G373" s="24">
        <v>33163</v>
      </c>
      <c r="H373" s="24"/>
      <c r="I373" s="24"/>
      <c r="J373" s="24">
        <v>188235</v>
      </c>
      <c r="K373" s="38"/>
      <c r="L373" s="38"/>
      <c r="M373" s="31"/>
    </row>
    <row r="374" spans="1:13" s="6" customFormat="1" ht="15.75" customHeight="1" x14ac:dyDescent="0.2">
      <c r="A374" s="43"/>
      <c r="B374" s="43"/>
      <c r="C374" s="24">
        <f>D374+G374+H374+I374+J374+K374+L374+M374</f>
        <v>0</v>
      </c>
      <c r="D374" s="24">
        <f>SUM(E374,F374)</f>
        <v>0</v>
      </c>
      <c r="E374" s="25"/>
      <c r="F374" s="26"/>
      <c r="G374" s="26"/>
      <c r="H374" s="24"/>
      <c r="I374" s="24"/>
      <c r="J374" s="24"/>
      <c r="K374" s="24"/>
      <c r="L374" s="24"/>
      <c r="M374" s="24"/>
    </row>
    <row r="375" spans="1:13" s="6" customFormat="1" ht="15.75" customHeight="1" x14ac:dyDescent="0.2">
      <c r="A375" s="89"/>
      <c r="B375" s="89"/>
      <c r="C375" s="68">
        <f>SUM(C373:C374)</f>
        <v>221398</v>
      </c>
      <c r="D375" s="68">
        <f t="shared" ref="D375:M375" si="673">SUM(D373:D374)</f>
        <v>0</v>
      </c>
      <c r="E375" s="68">
        <f t="shared" si="673"/>
        <v>0</v>
      </c>
      <c r="F375" s="68">
        <f t="shared" si="673"/>
        <v>0</v>
      </c>
      <c r="G375" s="68">
        <f t="shared" si="673"/>
        <v>33163</v>
      </c>
      <c r="H375" s="68">
        <f t="shared" si="673"/>
        <v>0</v>
      </c>
      <c r="I375" s="68">
        <f t="shared" si="673"/>
        <v>0</v>
      </c>
      <c r="J375" s="68">
        <f t="shared" si="673"/>
        <v>188235</v>
      </c>
      <c r="K375" s="68">
        <f t="shared" si="673"/>
        <v>0</v>
      </c>
      <c r="L375" s="68">
        <f t="shared" si="673"/>
        <v>0</v>
      </c>
      <c r="M375" s="68">
        <f t="shared" si="673"/>
        <v>0</v>
      </c>
    </row>
    <row r="376" spans="1:13" s="6" customFormat="1" ht="25.5" customHeight="1" x14ac:dyDescent="0.2">
      <c r="A376" s="86" t="s">
        <v>106</v>
      </c>
      <c r="B376" s="86" t="s">
        <v>107</v>
      </c>
      <c r="C376" s="29">
        <f t="shared" ref="C376:M376" si="674">SUM(C379,C382,C385,C388,C391,C394,C397,C400,C403,C409,C406,C412,C415,C418,C421)</f>
        <v>1574362</v>
      </c>
      <c r="D376" s="29">
        <f t="shared" si="674"/>
        <v>123314</v>
      </c>
      <c r="E376" s="29">
        <f t="shared" si="674"/>
        <v>99771</v>
      </c>
      <c r="F376" s="29">
        <f t="shared" si="674"/>
        <v>23543</v>
      </c>
      <c r="G376" s="29">
        <f t="shared" si="674"/>
        <v>413451</v>
      </c>
      <c r="H376" s="29">
        <f t="shared" si="674"/>
        <v>947818</v>
      </c>
      <c r="I376" s="29">
        <f t="shared" si="674"/>
        <v>0</v>
      </c>
      <c r="J376" s="29">
        <f t="shared" si="674"/>
        <v>89779</v>
      </c>
      <c r="K376" s="29">
        <f t="shared" si="674"/>
        <v>0</v>
      </c>
      <c r="L376" s="29">
        <f t="shared" si="674"/>
        <v>0</v>
      </c>
      <c r="M376" s="29">
        <f t="shared" si="674"/>
        <v>0</v>
      </c>
    </row>
    <row r="377" spans="1:13" s="6" customFormat="1" ht="15.75" customHeight="1" x14ac:dyDescent="0.2">
      <c r="A377" s="43"/>
      <c r="B377" s="43"/>
      <c r="C377" s="24">
        <f>D377+G377+H377+I377+J377+K377+L377+M377</f>
        <v>-54767</v>
      </c>
      <c r="D377" s="24">
        <f>SUM(E377,F377)</f>
        <v>0</v>
      </c>
      <c r="E377" s="25">
        <f t="shared" ref="E377:M377" si="675">SUM(E380,E383,E386,E389,E392,E395,E398,E401,E404,E410,E413,E416,E419,E422)</f>
        <v>0</v>
      </c>
      <c r="F377" s="25">
        <f t="shared" si="675"/>
        <v>0</v>
      </c>
      <c r="G377" s="25">
        <f>SUM(G380,G383,G386,G389,G392,G395,G398,G401,G404,G407,G410,G413,G416,G419,G422)</f>
        <v>-63918</v>
      </c>
      <c r="H377" s="25">
        <f>SUM(H380,H383,H386,H389,H392,H395,H398,H401,H404,H407,H410,H413,H416,H419,H422)</f>
        <v>-19000</v>
      </c>
      <c r="I377" s="25">
        <f t="shared" si="675"/>
        <v>0</v>
      </c>
      <c r="J377" s="25">
        <f t="shared" si="675"/>
        <v>28151</v>
      </c>
      <c r="K377" s="25">
        <f t="shared" si="675"/>
        <v>0</v>
      </c>
      <c r="L377" s="25">
        <f t="shared" si="675"/>
        <v>0</v>
      </c>
      <c r="M377" s="25">
        <f t="shared" si="675"/>
        <v>0</v>
      </c>
    </row>
    <row r="378" spans="1:13" s="6" customFormat="1" ht="15.75" customHeight="1" x14ac:dyDescent="0.2">
      <c r="A378" s="84"/>
      <c r="B378" s="84"/>
      <c r="C378" s="68">
        <f>SUM(C376,C377)</f>
        <v>1519595</v>
      </c>
      <c r="D378" s="68">
        <f t="shared" ref="D378:M378" si="676">SUM(D376,D377)</f>
        <v>123314</v>
      </c>
      <c r="E378" s="68">
        <f t="shared" si="676"/>
        <v>99771</v>
      </c>
      <c r="F378" s="68">
        <f t="shared" si="676"/>
        <v>23543</v>
      </c>
      <c r="G378" s="68">
        <f t="shared" si="676"/>
        <v>349533</v>
      </c>
      <c r="H378" s="68">
        <f t="shared" si="676"/>
        <v>928818</v>
      </c>
      <c r="I378" s="68">
        <f t="shared" si="676"/>
        <v>0</v>
      </c>
      <c r="J378" s="68">
        <f t="shared" si="676"/>
        <v>117930</v>
      </c>
      <c r="K378" s="68">
        <f t="shared" si="676"/>
        <v>0</v>
      </c>
      <c r="L378" s="68">
        <f t="shared" si="676"/>
        <v>0</v>
      </c>
      <c r="M378" s="68">
        <f t="shared" si="676"/>
        <v>0</v>
      </c>
    </row>
    <row r="379" spans="1:13" s="6" customFormat="1" ht="15.75" customHeight="1" x14ac:dyDescent="0.2">
      <c r="A379" s="86"/>
      <c r="B379" s="43" t="s">
        <v>136</v>
      </c>
      <c r="C379" s="24">
        <f t="shared" ref="C379:C421" si="677">SUM(D379,G379,H379:M379)</f>
        <v>109155</v>
      </c>
      <c r="D379" s="24">
        <f t="shared" ref="D379:D421" si="678">SUM(E379:F379)</f>
        <v>0</v>
      </c>
      <c r="E379" s="27"/>
      <c r="F379" s="24"/>
      <c r="G379" s="24">
        <v>86800</v>
      </c>
      <c r="H379" s="29"/>
      <c r="I379" s="29"/>
      <c r="J379" s="24">
        <v>22355</v>
      </c>
      <c r="K379" s="29"/>
      <c r="L379" s="29"/>
      <c r="M379" s="29"/>
    </row>
    <row r="380" spans="1:13" s="6" customFormat="1" ht="15.75" customHeight="1" x14ac:dyDescent="0.2">
      <c r="A380" s="43"/>
      <c r="B380" s="43"/>
      <c r="C380" s="24">
        <f>D380+G380+H380+I380+J380+K380+L380+M380</f>
        <v>0</v>
      </c>
      <c r="D380" s="24">
        <f>SUM(E380,F380)</f>
        <v>0</v>
      </c>
      <c r="E380" s="25"/>
      <c r="F380" s="26"/>
      <c r="G380" s="26">
        <v>-28151</v>
      </c>
      <c r="H380" s="24"/>
      <c r="I380" s="24"/>
      <c r="J380" s="24">
        <v>28151</v>
      </c>
      <c r="K380" s="24"/>
      <c r="L380" s="24"/>
      <c r="M380" s="24"/>
    </row>
    <row r="381" spans="1:13" s="6" customFormat="1" ht="15.75" customHeight="1" x14ac:dyDescent="0.2">
      <c r="A381" s="89"/>
      <c r="B381" s="89"/>
      <c r="C381" s="68">
        <f>SUM(C379:C380)</f>
        <v>109155</v>
      </c>
      <c r="D381" s="68">
        <f t="shared" ref="D381" si="679">SUM(D379:D380)</f>
        <v>0</v>
      </c>
      <c r="E381" s="68">
        <f t="shared" ref="E381" si="680">SUM(E379:E380)</f>
        <v>0</v>
      </c>
      <c r="F381" s="68">
        <f t="shared" ref="F381" si="681">SUM(F379:F380)</f>
        <v>0</v>
      </c>
      <c r="G381" s="68">
        <f t="shared" ref="G381" si="682">SUM(G379:G380)</f>
        <v>58649</v>
      </c>
      <c r="H381" s="68">
        <f t="shared" ref="H381" si="683">SUM(H379:H380)</f>
        <v>0</v>
      </c>
      <c r="I381" s="68">
        <f t="shared" ref="I381" si="684">SUM(I379:I380)</f>
        <v>0</v>
      </c>
      <c r="J381" s="68">
        <f t="shared" ref="J381" si="685">SUM(J379:J380)</f>
        <v>50506</v>
      </c>
      <c r="K381" s="68">
        <f t="shared" ref="K381" si="686">SUM(K379:K380)</f>
        <v>0</v>
      </c>
      <c r="L381" s="68">
        <f t="shared" ref="L381" si="687">SUM(L379:L380)</f>
        <v>0</v>
      </c>
      <c r="M381" s="68">
        <f t="shared" ref="M381" si="688">SUM(M379:M380)</f>
        <v>0</v>
      </c>
    </row>
    <row r="382" spans="1:13" s="6" customFormat="1" ht="15.75" customHeight="1" x14ac:dyDescent="0.2">
      <c r="A382" s="24"/>
      <c r="B382" s="24" t="s">
        <v>143</v>
      </c>
      <c r="C382" s="24">
        <f t="shared" si="677"/>
        <v>15867</v>
      </c>
      <c r="D382" s="24">
        <f t="shared" si="678"/>
        <v>0</v>
      </c>
      <c r="E382" s="27"/>
      <c r="F382" s="24"/>
      <c r="G382" s="24">
        <v>15867</v>
      </c>
      <c r="H382" s="24"/>
      <c r="I382" s="24"/>
      <c r="J382" s="24"/>
      <c r="K382" s="24"/>
      <c r="L382" s="24"/>
      <c r="M382" s="24"/>
    </row>
    <row r="383" spans="1:13" s="6" customFormat="1" ht="15.75" customHeight="1" x14ac:dyDescent="0.2">
      <c r="A383" s="43"/>
      <c r="B383" s="43"/>
      <c r="C383" s="24">
        <f>D383+G383+H383+I383+J383+K383+L383+M383</f>
        <v>0</v>
      </c>
      <c r="D383" s="24">
        <f>SUM(E383,F383)</f>
        <v>0</v>
      </c>
      <c r="E383" s="25"/>
      <c r="F383" s="26"/>
      <c r="G383" s="26"/>
      <c r="H383" s="24"/>
      <c r="I383" s="24"/>
      <c r="J383" s="24"/>
      <c r="K383" s="24"/>
      <c r="L383" s="24"/>
      <c r="M383" s="24"/>
    </row>
    <row r="384" spans="1:13" s="6" customFormat="1" ht="15.75" customHeight="1" x14ac:dyDescent="0.2">
      <c r="A384" s="89"/>
      <c r="B384" s="89"/>
      <c r="C384" s="68">
        <f>SUM(C382:C383)</f>
        <v>15867</v>
      </c>
      <c r="D384" s="68">
        <f t="shared" ref="D384" si="689">SUM(D382:D383)</f>
        <v>0</v>
      </c>
      <c r="E384" s="68">
        <f t="shared" ref="E384" si="690">SUM(E382:E383)</f>
        <v>0</v>
      </c>
      <c r="F384" s="68">
        <f t="shared" ref="F384" si="691">SUM(F382:F383)</f>
        <v>0</v>
      </c>
      <c r="G384" s="68">
        <f t="shared" ref="G384" si="692">SUM(G382:G383)</f>
        <v>15867</v>
      </c>
      <c r="H384" s="68">
        <f t="shared" ref="H384" si="693">SUM(H382:H383)</f>
        <v>0</v>
      </c>
      <c r="I384" s="68">
        <f t="shared" ref="I384" si="694">SUM(I382:I383)</f>
        <v>0</v>
      </c>
      <c r="J384" s="68">
        <f t="shared" ref="J384" si="695">SUM(J382:J383)</f>
        <v>0</v>
      </c>
      <c r="K384" s="68">
        <f t="shared" ref="K384" si="696">SUM(K382:K383)</f>
        <v>0</v>
      </c>
      <c r="L384" s="68">
        <f t="shared" ref="L384" si="697">SUM(L382:L383)</f>
        <v>0</v>
      </c>
      <c r="M384" s="68">
        <f t="shared" ref="M384" si="698">SUM(M382:M383)</f>
        <v>0</v>
      </c>
    </row>
    <row r="385" spans="1:13" s="6" customFormat="1" ht="15.75" customHeight="1" x14ac:dyDescent="0.2">
      <c r="A385" s="24"/>
      <c r="B385" s="43" t="s">
        <v>137</v>
      </c>
      <c r="C385" s="24">
        <f>SUM(D385,G385,H385:M385)</f>
        <v>21100</v>
      </c>
      <c r="D385" s="24">
        <f>SUM(E385:F385)</f>
        <v>0</v>
      </c>
      <c r="E385" s="27"/>
      <c r="F385" s="24"/>
      <c r="G385" s="24"/>
      <c r="H385" s="24">
        <v>21100</v>
      </c>
      <c r="I385" s="24"/>
      <c r="J385" s="24"/>
      <c r="K385" s="24"/>
      <c r="L385" s="24"/>
      <c r="M385" s="24"/>
    </row>
    <row r="386" spans="1:13" s="6" customFormat="1" ht="15.75" customHeight="1" x14ac:dyDescent="0.2">
      <c r="A386" s="43"/>
      <c r="B386" s="43"/>
      <c r="C386" s="24">
        <f>D386+G386+H386+I386+J386+K386+L386+M386</f>
        <v>0</v>
      </c>
      <c r="D386" s="24">
        <f>SUM(E386,F386)</f>
        <v>0</v>
      </c>
      <c r="E386" s="25"/>
      <c r="F386" s="26"/>
      <c r="G386" s="26"/>
      <c r="H386" s="24"/>
      <c r="I386" s="24"/>
      <c r="J386" s="24"/>
      <c r="K386" s="24"/>
      <c r="L386" s="24"/>
      <c r="M386" s="24"/>
    </row>
    <row r="387" spans="1:13" s="6" customFormat="1" ht="15.75" customHeight="1" x14ac:dyDescent="0.2">
      <c r="A387" s="89"/>
      <c r="B387" s="89"/>
      <c r="C387" s="68">
        <f>SUM(C385:C386)</f>
        <v>21100</v>
      </c>
      <c r="D387" s="68">
        <f t="shared" ref="D387" si="699">SUM(D385:D386)</f>
        <v>0</v>
      </c>
      <c r="E387" s="68">
        <f t="shared" ref="E387" si="700">SUM(E385:E386)</f>
        <v>0</v>
      </c>
      <c r="F387" s="68">
        <f t="shared" ref="F387" si="701">SUM(F385:F386)</f>
        <v>0</v>
      </c>
      <c r="G387" s="68">
        <f t="shared" ref="G387" si="702">SUM(G385:G386)</f>
        <v>0</v>
      </c>
      <c r="H387" s="68">
        <f t="shared" ref="H387" si="703">SUM(H385:H386)</f>
        <v>21100</v>
      </c>
      <c r="I387" s="68">
        <f t="shared" ref="I387" si="704">SUM(I385:I386)</f>
        <v>0</v>
      </c>
      <c r="J387" s="68">
        <f t="shared" ref="J387" si="705">SUM(J385:J386)</f>
        <v>0</v>
      </c>
      <c r="K387" s="68">
        <f t="shared" ref="K387" si="706">SUM(K385:K386)</f>
        <v>0</v>
      </c>
      <c r="L387" s="68">
        <f t="shared" ref="L387" si="707">SUM(L385:L386)</f>
        <v>0</v>
      </c>
      <c r="M387" s="68">
        <f t="shared" ref="M387" si="708">SUM(M385:M386)</f>
        <v>0</v>
      </c>
    </row>
    <row r="388" spans="1:13" s="6" customFormat="1" ht="15.75" customHeight="1" x14ac:dyDescent="0.2">
      <c r="A388" s="24"/>
      <c r="B388" s="24" t="s">
        <v>162</v>
      </c>
      <c r="C388" s="24">
        <f>SUM(D388,G388,H388:M388)</f>
        <v>123344</v>
      </c>
      <c r="D388" s="24">
        <f>SUM(E388:F388)</f>
        <v>123314</v>
      </c>
      <c r="E388" s="25">
        <v>99771</v>
      </c>
      <c r="F388" s="26">
        <v>23543</v>
      </c>
      <c r="G388" s="24">
        <v>30</v>
      </c>
      <c r="H388" s="24"/>
      <c r="I388" s="24"/>
      <c r="J388" s="24"/>
      <c r="K388" s="24"/>
      <c r="L388" s="24"/>
      <c r="M388" s="24"/>
    </row>
    <row r="389" spans="1:13" s="6" customFormat="1" ht="15.75" customHeight="1" x14ac:dyDescent="0.2">
      <c r="A389" s="43"/>
      <c r="B389" s="43"/>
      <c r="C389" s="24">
        <f>D389+G389+H389+I389+J389+K389+L389+M389</f>
        <v>0</v>
      </c>
      <c r="D389" s="24">
        <f>SUM(E389,F389)</f>
        <v>0</v>
      </c>
      <c r="E389" s="25"/>
      <c r="F389" s="26"/>
      <c r="G389" s="26"/>
      <c r="H389" s="24"/>
      <c r="I389" s="24"/>
      <c r="J389" s="24"/>
      <c r="K389" s="24"/>
      <c r="L389" s="24"/>
      <c r="M389" s="24"/>
    </row>
    <row r="390" spans="1:13" s="6" customFormat="1" ht="15.75" customHeight="1" x14ac:dyDescent="0.2">
      <c r="A390" s="89"/>
      <c r="B390" s="89"/>
      <c r="C390" s="68">
        <f>SUM(C388:C389)</f>
        <v>123344</v>
      </c>
      <c r="D390" s="68">
        <f t="shared" ref="D390" si="709">SUM(D388:D389)</f>
        <v>123314</v>
      </c>
      <c r="E390" s="68">
        <f t="shared" ref="E390" si="710">SUM(E388:E389)</f>
        <v>99771</v>
      </c>
      <c r="F390" s="68">
        <f t="shared" ref="F390" si="711">SUM(F388:F389)</f>
        <v>23543</v>
      </c>
      <c r="G390" s="68">
        <f t="shared" ref="G390" si="712">SUM(G388:G389)</f>
        <v>30</v>
      </c>
      <c r="H390" s="68">
        <f t="shared" ref="H390" si="713">SUM(H388:H389)</f>
        <v>0</v>
      </c>
      <c r="I390" s="68">
        <f t="shared" ref="I390" si="714">SUM(I388:I389)</f>
        <v>0</v>
      </c>
      <c r="J390" s="68">
        <f t="shared" ref="J390" si="715">SUM(J388:J389)</f>
        <v>0</v>
      </c>
      <c r="K390" s="68">
        <f t="shared" ref="K390" si="716">SUM(K388:K389)</f>
        <v>0</v>
      </c>
      <c r="L390" s="68">
        <f t="shared" ref="L390" si="717">SUM(L388:L389)</f>
        <v>0</v>
      </c>
      <c r="M390" s="68">
        <f t="shared" ref="M390" si="718">SUM(M388:M389)</f>
        <v>0</v>
      </c>
    </row>
    <row r="391" spans="1:13" s="6" customFormat="1" ht="15.75" customHeight="1" x14ac:dyDescent="0.2">
      <c r="A391" s="24"/>
      <c r="B391" s="24" t="s">
        <v>144</v>
      </c>
      <c r="C391" s="24">
        <f t="shared" si="677"/>
        <v>113210</v>
      </c>
      <c r="D391" s="24">
        <f t="shared" si="678"/>
        <v>0</v>
      </c>
      <c r="E391" s="27"/>
      <c r="F391" s="24"/>
      <c r="G391" s="26">
        <v>51010</v>
      </c>
      <c r="H391" s="24"/>
      <c r="I391" s="24"/>
      <c r="J391" s="24">
        <v>62200</v>
      </c>
      <c r="K391" s="24"/>
      <c r="L391" s="24"/>
      <c r="M391" s="24"/>
    </row>
    <row r="392" spans="1:13" s="6" customFormat="1" ht="15.75" customHeight="1" x14ac:dyDescent="0.2">
      <c r="A392" s="43"/>
      <c r="B392" s="43"/>
      <c r="C392" s="24">
        <f>D392+G392+H392+I392+J392+K392+L392+M392</f>
        <v>0</v>
      </c>
      <c r="D392" s="24">
        <f>SUM(E392,F392)</f>
        <v>0</v>
      </c>
      <c r="E392" s="25"/>
      <c r="F392" s="26"/>
      <c r="G392" s="26"/>
      <c r="H392" s="24"/>
      <c r="I392" s="24"/>
      <c r="J392" s="24"/>
      <c r="K392" s="24"/>
      <c r="L392" s="24"/>
      <c r="M392" s="24"/>
    </row>
    <row r="393" spans="1:13" s="6" customFormat="1" ht="15.75" customHeight="1" x14ac:dyDescent="0.2">
      <c r="A393" s="89"/>
      <c r="B393" s="89"/>
      <c r="C393" s="68">
        <f>SUM(C391:C392)</f>
        <v>113210</v>
      </c>
      <c r="D393" s="68">
        <f t="shared" ref="D393" si="719">SUM(D391:D392)</f>
        <v>0</v>
      </c>
      <c r="E393" s="68">
        <f t="shared" ref="E393" si="720">SUM(E391:E392)</f>
        <v>0</v>
      </c>
      <c r="F393" s="68">
        <f t="shared" ref="F393" si="721">SUM(F391:F392)</f>
        <v>0</v>
      </c>
      <c r="G393" s="68">
        <f t="shared" ref="G393" si="722">SUM(G391:G392)</f>
        <v>51010</v>
      </c>
      <c r="H393" s="68">
        <f t="shared" ref="H393" si="723">SUM(H391:H392)</f>
        <v>0</v>
      </c>
      <c r="I393" s="68">
        <f t="shared" ref="I393" si="724">SUM(I391:I392)</f>
        <v>0</v>
      </c>
      <c r="J393" s="68">
        <f t="shared" ref="J393" si="725">SUM(J391:J392)</f>
        <v>62200</v>
      </c>
      <c r="K393" s="68">
        <f t="shared" ref="K393" si="726">SUM(K391:K392)</f>
        <v>0</v>
      </c>
      <c r="L393" s="68">
        <f t="shared" ref="L393" si="727">SUM(L391:L392)</f>
        <v>0</v>
      </c>
      <c r="M393" s="68">
        <f t="shared" ref="M393" si="728">SUM(M391:M392)</f>
        <v>0</v>
      </c>
    </row>
    <row r="394" spans="1:13" s="6" customFormat="1" ht="15.75" customHeight="1" x14ac:dyDescent="0.2">
      <c r="A394" s="24"/>
      <c r="B394" s="24" t="s">
        <v>147</v>
      </c>
      <c r="C394" s="24">
        <f t="shared" si="677"/>
        <v>14766</v>
      </c>
      <c r="D394" s="24">
        <f>SUM(E394:F394)</f>
        <v>0</v>
      </c>
      <c r="E394" s="27"/>
      <c r="F394" s="24"/>
      <c r="G394" s="24"/>
      <c r="H394" s="24">
        <v>14766</v>
      </c>
      <c r="I394" s="24"/>
      <c r="J394" s="24"/>
      <c r="K394" s="24"/>
      <c r="L394" s="24"/>
      <c r="M394" s="24"/>
    </row>
    <row r="395" spans="1:13" s="6" customFormat="1" ht="15.75" customHeight="1" x14ac:dyDescent="0.2">
      <c r="A395" s="43"/>
      <c r="B395" s="43"/>
      <c r="C395" s="24">
        <f>D395+G395+H395+I395+J395+K395+L395+M395</f>
        <v>-5000</v>
      </c>
      <c r="D395" s="24">
        <f>SUM(E395,F395)</f>
        <v>0</v>
      </c>
      <c r="E395" s="25"/>
      <c r="F395" s="26"/>
      <c r="G395" s="26"/>
      <c r="H395" s="24">
        <v>-5000</v>
      </c>
      <c r="I395" s="24"/>
      <c r="J395" s="24"/>
      <c r="K395" s="24"/>
      <c r="L395" s="24"/>
      <c r="M395" s="24"/>
    </row>
    <row r="396" spans="1:13" s="6" customFormat="1" ht="15.75" customHeight="1" x14ac:dyDescent="0.2">
      <c r="A396" s="89"/>
      <c r="B396" s="89"/>
      <c r="C396" s="68">
        <f>SUM(C394:C395)</f>
        <v>9766</v>
      </c>
      <c r="D396" s="68">
        <f t="shared" ref="D396" si="729">SUM(D394:D395)</f>
        <v>0</v>
      </c>
      <c r="E396" s="68">
        <f t="shared" ref="E396" si="730">SUM(E394:E395)</f>
        <v>0</v>
      </c>
      <c r="F396" s="68">
        <f t="shared" ref="F396" si="731">SUM(F394:F395)</f>
        <v>0</v>
      </c>
      <c r="G396" s="68">
        <f t="shared" ref="G396" si="732">SUM(G394:G395)</f>
        <v>0</v>
      </c>
      <c r="H396" s="68">
        <f t="shared" ref="H396" si="733">SUM(H394:H395)</f>
        <v>9766</v>
      </c>
      <c r="I396" s="68">
        <f t="shared" ref="I396" si="734">SUM(I394:I395)</f>
        <v>0</v>
      </c>
      <c r="J396" s="68">
        <f t="shared" ref="J396" si="735">SUM(J394:J395)</f>
        <v>0</v>
      </c>
      <c r="K396" s="68">
        <f t="shared" ref="K396" si="736">SUM(K394:K395)</f>
        <v>0</v>
      </c>
      <c r="L396" s="68">
        <f t="shared" ref="L396" si="737">SUM(L394:L395)</f>
        <v>0</v>
      </c>
      <c r="M396" s="68">
        <f t="shared" ref="M396" si="738">SUM(M394:M395)</f>
        <v>0</v>
      </c>
    </row>
    <row r="397" spans="1:13" s="6" customFormat="1" ht="15.75" customHeight="1" x14ac:dyDescent="0.2">
      <c r="A397" s="24"/>
      <c r="B397" s="43" t="s">
        <v>161</v>
      </c>
      <c r="C397" s="24">
        <f t="shared" si="677"/>
        <v>16767</v>
      </c>
      <c r="D397" s="24">
        <f>SUM(E397:F397)</f>
        <v>0</v>
      </c>
      <c r="E397" s="27"/>
      <c r="F397" s="24"/>
      <c r="G397" s="26"/>
      <c r="H397" s="24">
        <v>16767</v>
      </c>
      <c r="I397" s="24"/>
      <c r="J397" s="24"/>
      <c r="K397" s="24"/>
      <c r="L397" s="24"/>
      <c r="M397" s="24"/>
    </row>
    <row r="398" spans="1:13" s="6" customFormat="1" ht="15.75" customHeight="1" x14ac:dyDescent="0.2">
      <c r="A398" s="43"/>
      <c r="B398" s="43"/>
      <c r="C398" s="24">
        <f>D398+G398+H398+I398+J398+K398+L398+M398</f>
        <v>-1034</v>
      </c>
      <c r="D398" s="24">
        <f>SUM(E398,F398)</f>
        <v>0</v>
      </c>
      <c r="E398" s="25"/>
      <c r="F398" s="26"/>
      <c r="G398" s="26"/>
      <c r="H398" s="24">
        <v>-1034</v>
      </c>
      <c r="I398" s="24"/>
      <c r="J398" s="24"/>
      <c r="K398" s="24"/>
      <c r="L398" s="24"/>
      <c r="M398" s="24"/>
    </row>
    <row r="399" spans="1:13" s="6" customFormat="1" ht="15.75" customHeight="1" x14ac:dyDescent="0.2">
      <c r="A399" s="89"/>
      <c r="B399" s="89"/>
      <c r="C399" s="68">
        <f>SUM(C397:C398)</f>
        <v>15733</v>
      </c>
      <c r="D399" s="68">
        <f t="shared" ref="D399" si="739">SUM(D397:D398)</f>
        <v>0</v>
      </c>
      <c r="E399" s="68">
        <f t="shared" ref="E399" si="740">SUM(E397:E398)</f>
        <v>0</v>
      </c>
      <c r="F399" s="68">
        <f t="shared" ref="F399" si="741">SUM(F397:F398)</f>
        <v>0</v>
      </c>
      <c r="G399" s="68">
        <f t="shared" ref="G399" si="742">SUM(G397:G398)</f>
        <v>0</v>
      </c>
      <c r="H399" s="68">
        <f t="shared" ref="H399" si="743">SUM(H397:H398)</f>
        <v>15733</v>
      </c>
      <c r="I399" s="68">
        <f t="shared" ref="I399" si="744">SUM(I397:I398)</f>
        <v>0</v>
      </c>
      <c r="J399" s="68">
        <f t="shared" ref="J399" si="745">SUM(J397:J398)</f>
        <v>0</v>
      </c>
      <c r="K399" s="68">
        <f t="shared" ref="K399" si="746">SUM(K397:K398)</f>
        <v>0</v>
      </c>
      <c r="L399" s="68">
        <f t="shared" ref="L399" si="747">SUM(L397:L398)</f>
        <v>0</v>
      </c>
      <c r="M399" s="68">
        <f t="shared" ref="M399" si="748">SUM(M397:M398)</f>
        <v>0</v>
      </c>
    </row>
    <row r="400" spans="1:13" s="6" customFormat="1" ht="15.75" customHeight="1" x14ac:dyDescent="0.2">
      <c r="A400" s="24"/>
      <c r="B400" s="24" t="s">
        <v>148</v>
      </c>
      <c r="C400" s="24">
        <f t="shared" si="677"/>
        <v>219126</v>
      </c>
      <c r="D400" s="24">
        <f>SUM(E400:F400)</f>
        <v>0</v>
      </c>
      <c r="E400" s="27"/>
      <c r="F400" s="24"/>
      <c r="G400" s="24"/>
      <c r="H400" s="26">
        <v>219126</v>
      </c>
      <c r="I400" s="24"/>
      <c r="J400" s="24"/>
      <c r="K400" s="24"/>
      <c r="L400" s="24"/>
      <c r="M400" s="24"/>
    </row>
    <row r="401" spans="1:13" s="6" customFormat="1" ht="15.75" customHeight="1" x14ac:dyDescent="0.2">
      <c r="A401" s="43"/>
      <c r="B401" s="43"/>
      <c r="C401" s="24">
        <f>D401+G401+H401+I401+J401+K401+L401+M401</f>
        <v>0</v>
      </c>
      <c r="D401" s="24">
        <f>SUM(E401,F401)</f>
        <v>0</v>
      </c>
      <c r="E401" s="25"/>
      <c r="F401" s="26"/>
      <c r="G401" s="26"/>
      <c r="H401" s="24"/>
      <c r="I401" s="24"/>
      <c r="J401" s="24"/>
      <c r="K401" s="24"/>
      <c r="L401" s="24"/>
      <c r="M401" s="24"/>
    </row>
    <row r="402" spans="1:13" s="6" customFormat="1" ht="15.75" customHeight="1" x14ac:dyDescent="0.2">
      <c r="A402" s="89"/>
      <c r="B402" s="89"/>
      <c r="C402" s="68">
        <f>SUM(C400:C401)</f>
        <v>219126</v>
      </c>
      <c r="D402" s="68">
        <f t="shared" ref="D402" si="749">SUM(D400:D401)</f>
        <v>0</v>
      </c>
      <c r="E402" s="68">
        <f t="shared" ref="E402" si="750">SUM(E400:E401)</f>
        <v>0</v>
      </c>
      <c r="F402" s="68">
        <f t="shared" ref="F402" si="751">SUM(F400:F401)</f>
        <v>0</v>
      </c>
      <c r="G402" s="68">
        <f t="shared" ref="G402" si="752">SUM(G400:G401)</f>
        <v>0</v>
      </c>
      <c r="H402" s="68">
        <f t="shared" ref="H402" si="753">SUM(H400:H401)</f>
        <v>219126</v>
      </c>
      <c r="I402" s="68">
        <f t="shared" ref="I402" si="754">SUM(I400:I401)</f>
        <v>0</v>
      </c>
      <c r="J402" s="68">
        <f t="shared" ref="J402" si="755">SUM(J400:J401)</f>
        <v>0</v>
      </c>
      <c r="K402" s="68">
        <f t="shared" ref="K402" si="756">SUM(K400:K401)</f>
        <v>0</v>
      </c>
      <c r="L402" s="68">
        <f t="shared" ref="L402" si="757">SUM(L400:L401)</f>
        <v>0</v>
      </c>
      <c r="M402" s="68">
        <f t="shared" ref="M402" si="758">SUM(M400:M401)</f>
        <v>0</v>
      </c>
    </row>
    <row r="403" spans="1:13" s="6" customFormat="1" ht="15.75" customHeight="1" x14ac:dyDescent="0.2">
      <c r="A403" s="24"/>
      <c r="B403" s="41" t="s">
        <v>145</v>
      </c>
      <c r="C403" s="24">
        <f t="shared" si="677"/>
        <v>474749</v>
      </c>
      <c r="D403" s="24">
        <f t="shared" si="678"/>
        <v>0</v>
      </c>
      <c r="E403" s="27"/>
      <c r="F403" s="24"/>
      <c r="G403" s="24"/>
      <c r="H403" s="24">
        <v>474749</v>
      </c>
      <c r="I403" s="24"/>
      <c r="J403" s="24"/>
      <c r="K403" s="24"/>
      <c r="L403" s="24"/>
      <c r="M403" s="24"/>
    </row>
    <row r="404" spans="1:13" s="6" customFormat="1" ht="15.75" customHeight="1" x14ac:dyDescent="0.2">
      <c r="A404" s="43"/>
      <c r="B404" s="43"/>
      <c r="C404" s="24">
        <f>D404+G404+H404+I404+J404+K404+L404+M404</f>
        <v>2794</v>
      </c>
      <c r="D404" s="24">
        <f>SUM(E404,F404)</f>
        <v>0</v>
      </c>
      <c r="E404" s="25"/>
      <c r="F404" s="26"/>
      <c r="G404" s="26"/>
      <c r="H404" s="24">
        <v>2794</v>
      </c>
      <c r="I404" s="24"/>
      <c r="J404" s="24"/>
      <c r="K404" s="24"/>
      <c r="L404" s="24"/>
      <c r="M404" s="24"/>
    </row>
    <row r="405" spans="1:13" s="6" customFormat="1" ht="15.75" customHeight="1" x14ac:dyDescent="0.2">
      <c r="A405" s="89"/>
      <c r="B405" s="89"/>
      <c r="C405" s="68">
        <f>SUM(C403:C404)</f>
        <v>477543</v>
      </c>
      <c r="D405" s="68">
        <f t="shared" ref="D405" si="759">SUM(D403:D404)</f>
        <v>0</v>
      </c>
      <c r="E405" s="68">
        <f t="shared" ref="E405" si="760">SUM(E403:E404)</f>
        <v>0</v>
      </c>
      <c r="F405" s="68">
        <f t="shared" ref="F405" si="761">SUM(F403:F404)</f>
        <v>0</v>
      </c>
      <c r="G405" s="68">
        <f t="shared" ref="G405" si="762">SUM(G403:G404)</f>
        <v>0</v>
      </c>
      <c r="H405" s="68">
        <f t="shared" ref="H405" si="763">SUM(H403:H404)</f>
        <v>477543</v>
      </c>
      <c r="I405" s="68">
        <f t="shared" ref="I405" si="764">SUM(I403:I404)</f>
        <v>0</v>
      </c>
      <c r="J405" s="68">
        <f t="shared" ref="J405" si="765">SUM(J403:J404)</f>
        <v>0</v>
      </c>
      <c r="K405" s="68">
        <f t="shared" ref="K405" si="766">SUM(K403:K404)</f>
        <v>0</v>
      </c>
      <c r="L405" s="68">
        <f t="shared" ref="L405" si="767">SUM(L403:L404)</f>
        <v>0</v>
      </c>
      <c r="M405" s="68">
        <f t="shared" ref="M405" si="768">SUM(M403:M404)</f>
        <v>0</v>
      </c>
    </row>
    <row r="406" spans="1:13" s="6" customFormat="1" ht="25.5" customHeight="1" x14ac:dyDescent="0.2">
      <c r="A406" s="24"/>
      <c r="B406" s="42" t="s">
        <v>225</v>
      </c>
      <c r="C406" s="26">
        <f t="shared" si="677"/>
        <v>82944</v>
      </c>
      <c r="D406" s="24">
        <f t="shared" si="678"/>
        <v>0</v>
      </c>
      <c r="E406" s="27"/>
      <c r="F406" s="24"/>
      <c r="G406" s="26">
        <v>77720</v>
      </c>
      <c r="H406" s="24"/>
      <c r="I406" s="24"/>
      <c r="J406" s="24">
        <v>5224</v>
      </c>
      <c r="K406" s="24"/>
      <c r="L406" s="24"/>
      <c r="M406" s="24"/>
    </row>
    <row r="407" spans="1:13" s="6" customFormat="1" ht="15.75" customHeight="1" x14ac:dyDescent="0.2">
      <c r="A407" s="43"/>
      <c r="B407" s="43"/>
      <c r="C407" s="24">
        <f>D407+G407+H407+I407+J407+K407+L407+M407</f>
        <v>-35767</v>
      </c>
      <c r="D407" s="24">
        <f>SUM(E407,F407)</f>
        <v>0</v>
      </c>
      <c r="E407" s="25"/>
      <c r="F407" s="26"/>
      <c r="G407" s="26">
        <v>-35767</v>
      </c>
      <c r="H407" s="24"/>
      <c r="I407" s="24"/>
      <c r="J407" s="24"/>
      <c r="K407" s="24"/>
      <c r="L407" s="24"/>
      <c r="M407" s="24"/>
    </row>
    <row r="408" spans="1:13" s="6" customFormat="1" ht="15.75" customHeight="1" x14ac:dyDescent="0.2">
      <c r="A408" s="89"/>
      <c r="B408" s="89"/>
      <c r="C408" s="68">
        <f>SUM(C406:C407)</f>
        <v>47177</v>
      </c>
      <c r="D408" s="68">
        <f t="shared" ref="D408:M408" si="769">SUM(D406:D407)</f>
        <v>0</v>
      </c>
      <c r="E408" s="68">
        <f t="shared" si="769"/>
        <v>0</v>
      </c>
      <c r="F408" s="68">
        <f t="shared" si="769"/>
        <v>0</v>
      </c>
      <c r="G408" s="68">
        <f t="shared" si="769"/>
        <v>41953</v>
      </c>
      <c r="H408" s="68">
        <f t="shared" si="769"/>
        <v>0</v>
      </c>
      <c r="I408" s="68">
        <f t="shared" si="769"/>
        <v>0</v>
      </c>
      <c r="J408" s="68">
        <f t="shared" si="769"/>
        <v>5224</v>
      </c>
      <c r="K408" s="68">
        <f t="shared" si="769"/>
        <v>0</v>
      </c>
      <c r="L408" s="68">
        <f t="shared" si="769"/>
        <v>0</v>
      </c>
      <c r="M408" s="68">
        <f t="shared" si="769"/>
        <v>0</v>
      </c>
    </row>
    <row r="409" spans="1:13" s="6" customFormat="1" ht="15.75" customHeight="1" x14ac:dyDescent="0.2">
      <c r="A409" s="24"/>
      <c r="B409" s="43" t="s">
        <v>138</v>
      </c>
      <c r="C409" s="26">
        <f t="shared" si="677"/>
        <v>25322</v>
      </c>
      <c r="D409" s="24">
        <f t="shared" si="678"/>
        <v>0</v>
      </c>
      <c r="E409" s="25"/>
      <c r="F409" s="26"/>
      <c r="G409" s="26"/>
      <c r="H409" s="26">
        <v>25322</v>
      </c>
      <c r="I409" s="24"/>
      <c r="J409" s="24"/>
      <c r="K409" s="24"/>
      <c r="L409" s="24"/>
      <c r="M409" s="24"/>
    </row>
    <row r="410" spans="1:13" s="6" customFormat="1" ht="15.75" customHeight="1" x14ac:dyDescent="0.2">
      <c r="A410" s="43"/>
      <c r="B410" s="43"/>
      <c r="C410" s="24">
        <f>D410+G410+H410+I410+J410+K410+L410+M410</f>
        <v>-4000</v>
      </c>
      <c r="D410" s="24">
        <f>SUM(E410,F410)</f>
        <v>0</v>
      </c>
      <c r="E410" s="25"/>
      <c r="F410" s="26"/>
      <c r="G410" s="26"/>
      <c r="H410" s="24">
        <v>-4000</v>
      </c>
      <c r="I410" s="24"/>
      <c r="J410" s="24"/>
      <c r="K410" s="24"/>
      <c r="L410" s="24"/>
      <c r="M410" s="24"/>
    </row>
    <row r="411" spans="1:13" s="6" customFormat="1" ht="15.75" customHeight="1" x14ac:dyDescent="0.2">
      <c r="A411" s="89"/>
      <c r="B411" s="89"/>
      <c r="C411" s="68">
        <f>SUM(C409:C410)</f>
        <v>21322</v>
      </c>
      <c r="D411" s="68">
        <f t="shared" ref="D411" si="770">SUM(D409:D410)</f>
        <v>0</v>
      </c>
      <c r="E411" s="68">
        <f t="shared" ref="E411" si="771">SUM(E409:E410)</f>
        <v>0</v>
      </c>
      <c r="F411" s="68">
        <f t="shared" ref="F411" si="772">SUM(F409:F410)</f>
        <v>0</v>
      </c>
      <c r="G411" s="68">
        <f t="shared" ref="G411" si="773">SUM(G409:G410)</f>
        <v>0</v>
      </c>
      <c r="H411" s="68">
        <f t="shared" ref="H411" si="774">SUM(H409:H410)</f>
        <v>21322</v>
      </c>
      <c r="I411" s="68">
        <f t="shared" ref="I411" si="775">SUM(I409:I410)</f>
        <v>0</v>
      </c>
      <c r="J411" s="68">
        <f t="shared" ref="J411" si="776">SUM(J409:J410)</f>
        <v>0</v>
      </c>
      <c r="K411" s="68">
        <f t="shared" ref="K411" si="777">SUM(K409:K410)</f>
        <v>0</v>
      </c>
      <c r="L411" s="68">
        <f t="shared" ref="L411" si="778">SUM(L409:L410)</f>
        <v>0</v>
      </c>
      <c r="M411" s="68">
        <f t="shared" ref="M411" si="779">SUM(M409:M410)</f>
        <v>0</v>
      </c>
    </row>
    <row r="412" spans="1:13" s="6" customFormat="1" ht="15.75" customHeight="1" x14ac:dyDescent="0.2">
      <c r="A412" s="43"/>
      <c r="B412" s="43" t="s">
        <v>146</v>
      </c>
      <c r="C412" s="24">
        <f t="shared" si="677"/>
        <v>175988</v>
      </c>
      <c r="D412" s="24">
        <f t="shared" si="678"/>
        <v>0</v>
      </c>
      <c r="E412" s="27"/>
      <c r="F412" s="24"/>
      <c r="G412" s="24"/>
      <c r="H412" s="24">
        <v>175988</v>
      </c>
      <c r="I412" s="24"/>
      <c r="J412" s="24"/>
      <c r="K412" s="38"/>
      <c r="L412" s="38"/>
      <c r="M412" s="31"/>
    </row>
    <row r="413" spans="1:13" s="6" customFormat="1" ht="15.75" customHeight="1" x14ac:dyDescent="0.2">
      <c r="A413" s="43"/>
      <c r="B413" s="43"/>
      <c r="C413" s="24">
        <f>D413+G413+H413+I413+J413+K413+L413+M413</f>
        <v>-11760</v>
      </c>
      <c r="D413" s="24">
        <f>SUM(E413,F413)</f>
        <v>0</v>
      </c>
      <c r="E413" s="25"/>
      <c r="F413" s="26"/>
      <c r="G413" s="26"/>
      <c r="H413" s="24">
        <v>-11760</v>
      </c>
      <c r="I413" s="24"/>
      <c r="J413" s="24"/>
      <c r="K413" s="24"/>
      <c r="L413" s="24"/>
      <c r="M413" s="24"/>
    </row>
    <row r="414" spans="1:13" s="6" customFormat="1" ht="15.75" customHeight="1" x14ac:dyDescent="0.2">
      <c r="A414" s="89"/>
      <c r="B414" s="89"/>
      <c r="C414" s="68">
        <f>SUM(C412:C413)</f>
        <v>164228</v>
      </c>
      <c r="D414" s="68">
        <f t="shared" ref="D414" si="780">SUM(D412:D413)</f>
        <v>0</v>
      </c>
      <c r="E414" s="68">
        <f t="shared" ref="E414" si="781">SUM(E412:E413)</f>
        <v>0</v>
      </c>
      <c r="F414" s="68">
        <f t="shared" ref="F414" si="782">SUM(F412:F413)</f>
        <v>0</v>
      </c>
      <c r="G414" s="68">
        <f t="shared" ref="G414" si="783">SUM(G412:G413)</f>
        <v>0</v>
      </c>
      <c r="H414" s="68">
        <f t="shared" ref="H414" si="784">SUM(H412:H413)</f>
        <v>164228</v>
      </c>
      <c r="I414" s="68">
        <f t="shared" ref="I414" si="785">SUM(I412:I413)</f>
        <v>0</v>
      </c>
      <c r="J414" s="68">
        <f t="shared" ref="J414" si="786">SUM(J412:J413)</f>
        <v>0</v>
      </c>
      <c r="K414" s="68">
        <f t="shared" ref="K414" si="787">SUM(K412:K413)</f>
        <v>0</v>
      </c>
      <c r="L414" s="68">
        <f t="shared" ref="L414" si="788">SUM(L412:L413)</f>
        <v>0</v>
      </c>
      <c r="M414" s="68">
        <f t="shared" ref="M414" si="789">SUM(M412:M413)</f>
        <v>0</v>
      </c>
    </row>
    <row r="415" spans="1:13" s="6" customFormat="1" ht="29.25" customHeight="1" x14ac:dyDescent="0.2">
      <c r="A415" s="43"/>
      <c r="B415" s="43" t="s">
        <v>226</v>
      </c>
      <c r="C415" s="24">
        <f t="shared" si="677"/>
        <v>162024</v>
      </c>
      <c r="D415" s="24">
        <f t="shared" si="678"/>
        <v>0</v>
      </c>
      <c r="E415" s="27"/>
      <c r="F415" s="24"/>
      <c r="G415" s="24">
        <v>162024</v>
      </c>
      <c r="H415" s="24"/>
      <c r="I415" s="24"/>
      <c r="J415" s="24"/>
      <c r="K415" s="38"/>
      <c r="L415" s="38"/>
      <c r="M415" s="31"/>
    </row>
    <row r="416" spans="1:13" s="6" customFormat="1" ht="15.75" customHeight="1" x14ac:dyDescent="0.2">
      <c r="A416" s="43"/>
      <c r="B416" s="43"/>
      <c r="C416" s="24">
        <f>D416+G416+H416+I416+J416+K416+L416+M416</f>
        <v>0</v>
      </c>
      <c r="D416" s="24">
        <f>SUM(E416,F416)</f>
        <v>0</v>
      </c>
      <c r="E416" s="25"/>
      <c r="F416" s="26"/>
      <c r="G416" s="26"/>
      <c r="H416" s="24"/>
      <c r="I416" s="24"/>
      <c r="J416" s="24"/>
      <c r="K416" s="24"/>
      <c r="L416" s="24"/>
      <c r="M416" s="24"/>
    </row>
    <row r="417" spans="1:13" s="6" customFormat="1" ht="15.75" customHeight="1" x14ac:dyDescent="0.2">
      <c r="A417" s="89"/>
      <c r="B417" s="89"/>
      <c r="C417" s="68">
        <f>SUM(C415:C416)</f>
        <v>162024</v>
      </c>
      <c r="D417" s="68">
        <f t="shared" ref="D417:M417" si="790">SUM(D415:D416)</f>
        <v>0</v>
      </c>
      <c r="E417" s="68">
        <f t="shared" si="790"/>
        <v>0</v>
      </c>
      <c r="F417" s="68">
        <f t="shared" si="790"/>
        <v>0</v>
      </c>
      <c r="G417" s="68">
        <f t="shared" si="790"/>
        <v>162024</v>
      </c>
      <c r="H417" s="68">
        <f t="shared" si="790"/>
        <v>0</v>
      </c>
      <c r="I417" s="68">
        <f t="shared" si="790"/>
        <v>0</v>
      </c>
      <c r="J417" s="68">
        <f t="shared" si="790"/>
        <v>0</v>
      </c>
      <c r="K417" s="68">
        <f t="shared" si="790"/>
        <v>0</v>
      </c>
      <c r="L417" s="68">
        <f t="shared" si="790"/>
        <v>0</v>
      </c>
      <c r="M417" s="68">
        <f t="shared" si="790"/>
        <v>0</v>
      </c>
    </row>
    <row r="418" spans="1:13" s="6" customFormat="1" ht="27" customHeight="1" x14ac:dyDescent="0.2">
      <c r="A418" s="43"/>
      <c r="B418" s="43" t="s">
        <v>227</v>
      </c>
      <c r="C418" s="24">
        <f t="shared" si="677"/>
        <v>20000</v>
      </c>
      <c r="D418" s="24">
        <f t="shared" si="678"/>
        <v>0</v>
      </c>
      <c r="E418" s="27"/>
      <c r="F418" s="24"/>
      <c r="G418" s="24">
        <v>20000</v>
      </c>
      <c r="H418" s="24"/>
      <c r="I418" s="24"/>
      <c r="J418" s="24"/>
      <c r="K418" s="38"/>
      <c r="L418" s="38"/>
      <c r="M418" s="31"/>
    </row>
    <row r="419" spans="1:13" s="6" customFormat="1" ht="15.75" customHeight="1" x14ac:dyDescent="0.2">
      <c r="A419" s="43"/>
      <c r="B419" s="43"/>
      <c r="C419" s="24">
        <f>D419+G419+H419+I419+J419+K419+L419+M419</f>
        <v>0</v>
      </c>
      <c r="D419" s="24">
        <f>SUM(E419,F419)</f>
        <v>0</v>
      </c>
      <c r="E419" s="25"/>
      <c r="F419" s="26"/>
      <c r="G419" s="26"/>
      <c r="H419" s="24"/>
      <c r="I419" s="24"/>
      <c r="J419" s="24"/>
      <c r="K419" s="24"/>
      <c r="L419" s="24"/>
      <c r="M419" s="24"/>
    </row>
    <row r="420" spans="1:13" s="6" customFormat="1" ht="15.75" customHeight="1" x14ac:dyDescent="0.2">
      <c r="A420" s="89"/>
      <c r="B420" s="89"/>
      <c r="C420" s="68">
        <f>SUM(C418:C419)</f>
        <v>20000</v>
      </c>
      <c r="D420" s="68">
        <f t="shared" ref="D420" si="791">SUM(D418:D419)</f>
        <v>0</v>
      </c>
      <c r="E420" s="68">
        <f t="shared" ref="E420" si="792">SUM(E418:E419)</f>
        <v>0</v>
      </c>
      <c r="F420" s="68">
        <f t="shared" ref="F420" si="793">SUM(F418:F419)</f>
        <v>0</v>
      </c>
      <c r="G420" s="68">
        <f t="shared" ref="G420" si="794">SUM(G418:G419)</f>
        <v>20000</v>
      </c>
      <c r="H420" s="68">
        <f t="shared" ref="H420" si="795">SUM(H418:H419)</f>
        <v>0</v>
      </c>
      <c r="I420" s="68">
        <f t="shared" ref="I420" si="796">SUM(I418:I419)</f>
        <v>0</v>
      </c>
      <c r="J420" s="68">
        <f t="shared" ref="J420" si="797">SUM(J418:J419)</f>
        <v>0</v>
      </c>
      <c r="K420" s="68">
        <f t="shared" ref="K420" si="798">SUM(K418:K419)</f>
        <v>0</v>
      </c>
      <c r="L420" s="68">
        <f t="shared" ref="L420" si="799">SUM(L418:L419)</f>
        <v>0</v>
      </c>
      <c r="M420" s="68">
        <f t="shared" ref="M420" si="800">SUM(M418:M419)</f>
        <v>0</v>
      </c>
    </row>
    <row r="421" spans="1:13" s="6" customFormat="1" ht="27.75" customHeight="1" x14ac:dyDescent="0.2">
      <c r="A421" s="94"/>
      <c r="B421" s="94" t="s">
        <v>228</v>
      </c>
      <c r="C421" s="28">
        <f t="shared" si="677"/>
        <v>0</v>
      </c>
      <c r="D421" s="28">
        <f t="shared" si="678"/>
        <v>0</v>
      </c>
      <c r="E421" s="56"/>
      <c r="F421" s="28"/>
      <c r="G421" s="28">
        <v>0</v>
      </c>
      <c r="H421" s="28"/>
      <c r="I421" s="28"/>
      <c r="J421" s="28">
        <v>0</v>
      </c>
      <c r="K421" s="57"/>
      <c r="L421" s="57"/>
      <c r="M421" s="58"/>
    </row>
    <row r="422" spans="1:13" s="6" customFormat="1" ht="15.75" customHeight="1" x14ac:dyDescent="0.2">
      <c r="A422" s="43"/>
      <c r="B422" s="43"/>
      <c r="C422" s="24">
        <f>D422+G422+H422+I422+J422+K422+L422+M422</f>
        <v>0</v>
      </c>
      <c r="D422" s="24">
        <f>SUM(E422,F422)</f>
        <v>0</v>
      </c>
      <c r="E422" s="25"/>
      <c r="F422" s="26"/>
      <c r="G422" s="26"/>
      <c r="H422" s="24"/>
      <c r="I422" s="24"/>
      <c r="J422" s="24"/>
      <c r="K422" s="24"/>
      <c r="L422" s="24"/>
      <c r="M422" s="24"/>
    </row>
    <row r="423" spans="1:13" s="6" customFormat="1" ht="15.75" customHeight="1" x14ac:dyDescent="0.2">
      <c r="A423" s="89"/>
      <c r="B423" s="89"/>
      <c r="C423" s="68">
        <f>SUM(C421:C422)</f>
        <v>0</v>
      </c>
      <c r="D423" s="68">
        <f t="shared" ref="D423" si="801">SUM(D421:D422)</f>
        <v>0</v>
      </c>
      <c r="E423" s="68">
        <f t="shared" ref="E423" si="802">SUM(E421:E422)</f>
        <v>0</v>
      </c>
      <c r="F423" s="68">
        <f t="shared" ref="F423" si="803">SUM(F421:F422)</f>
        <v>0</v>
      </c>
      <c r="G423" s="68">
        <f t="shared" ref="G423" si="804">SUM(G421:G422)</f>
        <v>0</v>
      </c>
      <c r="H423" s="68">
        <f t="shared" ref="H423" si="805">SUM(H421:H422)</f>
        <v>0</v>
      </c>
      <c r="I423" s="68">
        <f t="shared" ref="I423" si="806">SUM(I421:I422)</f>
        <v>0</v>
      </c>
      <c r="J423" s="68">
        <f t="shared" ref="J423" si="807">SUM(J421:J422)</f>
        <v>0</v>
      </c>
      <c r="K423" s="68">
        <f t="shared" ref="K423" si="808">SUM(K421:K422)</f>
        <v>0</v>
      </c>
      <c r="L423" s="68">
        <f t="shared" ref="L423" si="809">SUM(L421:L422)</f>
        <v>0</v>
      </c>
      <c r="M423" s="68">
        <f t="shared" ref="M423" si="810">SUM(M421:M422)</f>
        <v>0</v>
      </c>
    </row>
    <row r="424" spans="1:13" s="11" customFormat="1" ht="15.75" customHeight="1" x14ac:dyDescent="0.2">
      <c r="A424" s="88" t="s">
        <v>122</v>
      </c>
      <c r="B424" s="88" t="s">
        <v>116</v>
      </c>
      <c r="C424" s="22">
        <f t="shared" ref="C424:M424" si="811">C376+C361+C352+C316+C238</f>
        <v>8963338</v>
      </c>
      <c r="D424" s="22">
        <f t="shared" si="811"/>
        <v>1018308</v>
      </c>
      <c r="E424" s="22">
        <f t="shared" si="811"/>
        <v>798644</v>
      </c>
      <c r="F424" s="22">
        <f t="shared" si="811"/>
        <v>219664</v>
      </c>
      <c r="G424" s="22">
        <f t="shared" si="811"/>
        <v>4572444</v>
      </c>
      <c r="H424" s="22">
        <f t="shared" si="811"/>
        <v>1043818</v>
      </c>
      <c r="I424" s="22">
        <f t="shared" si="811"/>
        <v>0</v>
      </c>
      <c r="J424" s="22">
        <f t="shared" si="811"/>
        <v>2100478</v>
      </c>
      <c r="K424" s="22">
        <f t="shared" si="811"/>
        <v>16600</v>
      </c>
      <c r="L424" s="22">
        <f t="shared" si="811"/>
        <v>211690</v>
      </c>
      <c r="M424" s="22">
        <f t="shared" si="811"/>
        <v>0</v>
      </c>
    </row>
    <row r="425" spans="1:13" s="6" customFormat="1" ht="15.75" customHeight="1" x14ac:dyDescent="0.2">
      <c r="A425" s="43"/>
      <c r="B425" s="108" t="s">
        <v>356</v>
      </c>
      <c r="C425" s="24">
        <f>D425+G425+H425+I425+J425+K425+L425+M425</f>
        <v>-21814</v>
      </c>
      <c r="D425" s="24">
        <f>SUM(E425,F425)</f>
        <v>38016</v>
      </c>
      <c r="E425" s="25">
        <f t="shared" ref="E425:M425" si="812">SUM(E377,E362,E356,E317,E239)</f>
        <v>11634</v>
      </c>
      <c r="F425" s="25">
        <f t="shared" si="812"/>
        <v>26382</v>
      </c>
      <c r="G425" s="25">
        <f>SUM(G377,G362,G356,G317,G239,G353)</f>
        <v>-68453</v>
      </c>
      <c r="H425" s="25">
        <f t="shared" si="812"/>
        <v>-19000</v>
      </c>
      <c r="I425" s="25">
        <f t="shared" si="812"/>
        <v>0</v>
      </c>
      <c r="J425" s="25">
        <f t="shared" si="812"/>
        <v>27623</v>
      </c>
      <c r="K425" s="25">
        <f t="shared" si="812"/>
        <v>0</v>
      </c>
      <c r="L425" s="25">
        <f t="shared" si="812"/>
        <v>0</v>
      </c>
      <c r="M425" s="25">
        <f t="shared" si="812"/>
        <v>0</v>
      </c>
    </row>
    <row r="426" spans="1:13" s="6" customFormat="1" ht="15.75" customHeight="1" x14ac:dyDescent="0.2">
      <c r="A426" s="84"/>
      <c r="B426" s="84"/>
      <c r="C426" s="68">
        <f>SUM(C424,C425)</f>
        <v>8941524</v>
      </c>
      <c r="D426" s="68">
        <f t="shared" ref="D426:M426" si="813">SUM(D424,D425)</f>
        <v>1056324</v>
      </c>
      <c r="E426" s="68">
        <f t="shared" si="813"/>
        <v>810278</v>
      </c>
      <c r="F426" s="68">
        <f t="shared" si="813"/>
        <v>246046</v>
      </c>
      <c r="G426" s="68">
        <f t="shared" si="813"/>
        <v>4503991</v>
      </c>
      <c r="H426" s="68">
        <f t="shared" si="813"/>
        <v>1024818</v>
      </c>
      <c r="I426" s="68">
        <f t="shared" si="813"/>
        <v>0</v>
      </c>
      <c r="J426" s="68">
        <f t="shared" si="813"/>
        <v>2128101</v>
      </c>
      <c r="K426" s="68">
        <f t="shared" si="813"/>
        <v>16600</v>
      </c>
      <c r="L426" s="68">
        <f t="shared" si="813"/>
        <v>211690</v>
      </c>
      <c r="M426" s="68">
        <f t="shared" si="813"/>
        <v>0</v>
      </c>
    </row>
    <row r="427" spans="1:13" s="6" customFormat="1" ht="15.75" customHeight="1" x14ac:dyDescent="0.2">
      <c r="A427" s="88" t="s">
        <v>123</v>
      </c>
      <c r="B427" s="88" t="s">
        <v>22</v>
      </c>
      <c r="C427" s="44">
        <f>SUM(C430,C433,C436,C439,C445,C442,C448,C451,C454)</f>
        <v>115212</v>
      </c>
      <c r="D427" s="44">
        <f t="shared" ref="D427:M427" si="814">SUM(D430,D433,D436,D439,D442,D448,D451,D454)</f>
        <v>16203</v>
      </c>
      <c r="E427" s="44">
        <f t="shared" si="814"/>
        <v>13110</v>
      </c>
      <c r="F427" s="44">
        <f t="shared" si="814"/>
        <v>3093</v>
      </c>
      <c r="G427" s="44">
        <f>SUM(G430,G433,G436,G439,G442,G445,G448,G451,G454)</f>
        <v>99009</v>
      </c>
      <c r="H427" s="44">
        <f t="shared" si="814"/>
        <v>0</v>
      </c>
      <c r="I427" s="44">
        <f t="shared" si="814"/>
        <v>0</v>
      </c>
      <c r="J427" s="44">
        <f t="shared" si="814"/>
        <v>0</v>
      </c>
      <c r="K427" s="44">
        <f t="shared" si="814"/>
        <v>0</v>
      </c>
      <c r="L427" s="44">
        <f t="shared" si="814"/>
        <v>0</v>
      </c>
      <c r="M427" s="44">
        <f t="shared" si="814"/>
        <v>0</v>
      </c>
    </row>
    <row r="428" spans="1:13" s="6" customFormat="1" ht="15.75" customHeight="1" x14ac:dyDescent="0.2">
      <c r="A428" s="43"/>
      <c r="B428" s="108" t="s">
        <v>356</v>
      </c>
      <c r="C428" s="24">
        <f>D428+G428+H428+I428+J428+K428+L428+M428</f>
        <v>6650</v>
      </c>
      <c r="D428" s="24">
        <f>SUM(E428,F428)</f>
        <v>5650</v>
      </c>
      <c r="E428" s="25">
        <f>SUM(E431,E434,E437,E440,E443,E446,E449,E452,E455)</f>
        <v>4000</v>
      </c>
      <c r="F428" s="25">
        <f t="shared" ref="F428:M428" si="815">SUM(F431,F434,F437,F440,F443,F446,F449,F452,F455)</f>
        <v>1650</v>
      </c>
      <c r="G428" s="25">
        <f t="shared" si="815"/>
        <v>1000</v>
      </c>
      <c r="H428" s="25">
        <f t="shared" si="815"/>
        <v>0</v>
      </c>
      <c r="I428" s="25">
        <f t="shared" si="815"/>
        <v>0</v>
      </c>
      <c r="J428" s="25">
        <f t="shared" si="815"/>
        <v>0</v>
      </c>
      <c r="K428" s="25">
        <f t="shared" si="815"/>
        <v>0</v>
      </c>
      <c r="L428" s="25">
        <f t="shared" si="815"/>
        <v>0</v>
      </c>
      <c r="M428" s="25">
        <f t="shared" si="815"/>
        <v>0</v>
      </c>
    </row>
    <row r="429" spans="1:13" s="6" customFormat="1" ht="15.75" customHeight="1" x14ac:dyDescent="0.2">
      <c r="A429" s="84"/>
      <c r="B429" s="84"/>
      <c r="C429" s="68">
        <f>SUM(C427,C428)</f>
        <v>121862</v>
      </c>
      <c r="D429" s="68">
        <f t="shared" ref="D429:M429" si="816">SUM(D427,D428)</f>
        <v>21853</v>
      </c>
      <c r="E429" s="68">
        <f t="shared" si="816"/>
        <v>17110</v>
      </c>
      <c r="F429" s="68">
        <f t="shared" si="816"/>
        <v>4743</v>
      </c>
      <c r="G429" s="68">
        <f t="shared" si="816"/>
        <v>100009</v>
      </c>
      <c r="H429" s="68">
        <f t="shared" si="816"/>
        <v>0</v>
      </c>
      <c r="I429" s="68">
        <f t="shared" si="816"/>
        <v>0</v>
      </c>
      <c r="J429" s="68">
        <f t="shared" si="816"/>
        <v>0</v>
      </c>
      <c r="K429" s="68">
        <f t="shared" si="816"/>
        <v>0</v>
      </c>
      <c r="L429" s="68">
        <f t="shared" si="816"/>
        <v>0</v>
      </c>
      <c r="M429" s="68">
        <f t="shared" si="816"/>
        <v>0</v>
      </c>
    </row>
    <row r="430" spans="1:13" s="6" customFormat="1" ht="15.75" customHeight="1" x14ac:dyDescent="0.2">
      <c r="A430" s="86"/>
      <c r="B430" s="42" t="s">
        <v>47</v>
      </c>
      <c r="C430" s="24">
        <f t="shared" ref="C430:C451" si="817">SUM(D430,G430,H430:M430)</f>
        <v>3500</v>
      </c>
      <c r="D430" s="24">
        <f t="shared" ref="D430:D451" si="818">SUM(E430:F430)</f>
        <v>0</v>
      </c>
      <c r="E430" s="24"/>
      <c r="F430" s="24"/>
      <c r="G430" s="24">
        <v>3500</v>
      </c>
      <c r="H430" s="24"/>
      <c r="I430" s="24"/>
      <c r="J430" s="24"/>
      <c r="K430" s="24"/>
      <c r="L430" s="24"/>
      <c r="M430" s="24"/>
    </row>
    <row r="431" spans="1:13" s="6" customFormat="1" ht="15.75" customHeight="1" x14ac:dyDescent="0.2">
      <c r="A431" s="43"/>
      <c r="B431" s="43"/>
      <c r="C431" s="24">
        <f>D431+G431+H431+I431+J431+K431+L431+M431</f>
        <v>0</v>
      </c>
      <c r="D431" s="24">
        <f>SUM(E431,F431)</f>
        <v>0</v>
      </c>
      <c r="E431" s="25"/>
      <c r="F431" s="26"/>
      <c r="G431" s="26"/>
      <c r="H431" s="24"/>
      <c r="I431" s="24"/>
      <c r="J431" s="24"/>
      <c r="K431" s="24"/>
      <c r="L431" s="24"/>
      <c r="M431" s="24"/>
    </row>
    <row r="432" spans="1:13" s="6" customFormat="1" ht="15.75" customHeight="1" x14ac:dyDescent="0.2">
      <c r="A432" s="89"/>
      <c r="B432" s="89"/>
      <c r="C432" s="68">
        <f>SUM(C430:C431)</f>
        <v>3500</v>
      </c>
      <c r="D432" s="68">
        <f t="shared" ref="D432" si="819">SUM(D430:D431)</f>
        <v>0</v>
      </c>
      <c r="E432" s="68">
        <f t="shared" ref="E432" si="820">SUM(E430:E431)</f>
        <v>0</v>
      </c>
      <c r="F432" s="68">
        <f t="shared" ref="F432" si="821">SUM(F430:F431)</f>
        <v>0</v>
      </c>
      <c r="G432" s="68">
        <f t="shared" ref="G432" si="822">SUM(G430:G431)</f>
        <v>3500</v>
      </c>
      <c r="H432" s="68">
        <f t="shared" ref="H432" si="823">SUM(H430:H431)</f>
        <v>0</v>
      </c>
      <c r="I432" s="68">
        <f t="shared" ref="I432" si="824">SUM(I430:I431)</f>
        <v>0</v>
      </c>
      <c r="J432" s="68">
        <f t="shared" ref="J432" si="825">SUM(J430:J431)</f>
        <v>0</v>
      </c>
      <c r="K432" s="68">
        <f t="shared" ref="K432" si="826">SUM(K430:K431)</f>
        <v>0</v>
      </c>
      <c r="L432" s="68">
        <f t="shared" ref="L432" si="827">SUM(L430:L431)</f>
        <v>0</v>
      </c>
      <c r="M432" s="68">
        <f t="shared" ref="M432" si="828">SUM(M430:M431)</f>
        <v>0</v>
      </c>
    </row>
    <row r="433" spans="1:13" s="6" customFormat="1" ht="15.75" customHeight="1" x14ac:dyDescent="0.2">
      <c r="A433" s="86"/>
      <c r="B433" s="42" t="s">
        <v>86</v>
      </c>
      <c r="C433" s="24">
        <f t="shared" si="817"/>
        <v>5490</v>
      </c>
      <c r="D433" s="24">
        <f t="shared" si="818"/>
        <v>0</v>
      </c>
      <c r="E433" s="24"/>
      <c r="F433" s="24"/>
      <c r="G433" s="24">
        <v>5490</v>
      </c>
      <c r="H433" s="24"/>
      <c r="I433" s="24"/>
      <c r="J433" s="24"/>
      <c r="K433" s="24"/>
      <c r="L433" s="24"/>
      <c r="M433" s="24"/>
    </row>
    <row r="434" spans="1:13" s="6" customFormat="1" ht="15.75" customHeight="1" x14ac:dyDescent="0.2">
      <c r="A434" s="43"/>
      <c r="B434" s="43"/>
      <c r="C434" s="24">
        <f>D434+G434+H434+I434+J434+K434+L434+M434</f>
        <v>0</v>
      </c>
      <c r="D434" s="24">
        <f>SUM(E434,F434)</f>
        <v>0</v>
      </c>
      <c r="E434" s="25"/>
      <c r="F434" s="26"/>
      <c r="G434" s="26"/>
      <c r="H434" s="24"/>
      <c r="I434" s="24"/>
      <c r="J434" s="24"/>
      <c r="K434" s="24"/>
      <c r="L434" s="24"/>
      <c r="M434" s="24"/>
    </row>
    <row r="435" spans="1:13" s="6" customFormat="1" ht="15.75" customHeight="1" x14ac:dyDescent="0.2">
      <c r="A435" s="89"/>
      <c r="B435" s="89"/>
      <c r="C435" s="68">
        <f>SUM(C433:C434)</f>
        <v>5490</v>
      </c>
      <c r="D435" s="68">
        <f t="shared" ref="D435" si="829">SUM(D433:D434)</f>
        <v>0</v>
      </c>
      <c r="E435" s="68">
        <f t="shared" ref="E435" si="830">SUM(E433:E434)</f>
        <v>0</v>
      </c>
      <c r="F435" s="68">
        <f t="shared" ref="F435" si="831">SUM(F433:F434)</f>
        <v>0</v>
      </c>
      <c r="G435" s="68">
        <f t="shared" ref="G435" si="832">SUM(G433:G434)</f>
        <v>5490</v>
      </c>
      <c r="H435" s="68">
        <f t="shared" ref="H435" si="833">SUM(H433:H434)</f>
        <v>0</v>
      </c>
      <c r="I435" s="68">
        <f t="shared" ref="I435" si="834">SUM(I433:I434)</f>
        <v>0</v>
      </c>
      <c r="J435" s="68">
        <f t="shared" ref="J435" si="835">SUM(J433:J434)</f>
        <v>0</v>
      </c>
      <c r="K435" s="68">
        <f t="shared" ref="K435" si="836">SUM(K433:K434)</f>
        <v>0</v>
      </c>
      <c r="L435" s="68">
        <f t="shared" ref="L435" si="837">SUM(L433:L434)</f>
        <v>0</v>
      </c>
      <c r="M435" s="68">
        <f t="shared" ref="M435" si="838">SUM(M433:M434)</f>
        <v>0</v>
      </c>
    </row>
    <row r="436" spans="1:13" s="6" customFormat="1" ht="15.75" customHeight="1" x14ac:dyDescent="0.2">
      <c r="A436" s="86"/>
      <c r="B436" s="42" t="s">
        <v>105</v>
      </c>
      <c r="C436" s="24">
        <f t="shared" si="817"/>
        <v>4165</v>
      </c>
      <c r="D436" s="24">
        <f t="shared" si="818"/>
        <v>0</v>
      </c>
      <c r="E436" s="24"/>
      <c r="F436" s="24"/>
      <c r="G436" s="24">
        <v>4165</v>
      </c>
      <c r="H436" s="24"/>
      <c r="I436" s="24"/>
      <c r="J436" s="24"/>
      <c r="K436" s="24"/>
      <c r="L436" s="24"/>
      <c r="M436" s="24"/>
    </row>
    <row r="437" spans="1:13" s="6" customFormat="1" ht="15.75" customHeight="1" x14ac:dyDescent="0.2">
      <c r="A437" s="43"/>
      <c r="B437" s="43"/>
      <c r="C437" s="24">
        <f>D437+G437+H437+I437+J437+K437+L437+M437</f>
        <v>0</v>
      </c>
      <c r="D437" s="24">
        <f>SUM(E437,F437)</f>
        <v>0</v>
      </c>
      <c r="E437" s="25"/>
      <c r="F437" s="26"/>
      <c r="G437" s="26"/>
      <c r="H437" s="24"/>
      <c r="I437" s="24"/>
      <c r="J437" s="24"/>
      <c r="K437" s="24"/>
      <c r="L437" s="24"/>
      <c r="M437" s="24"/>
    </row>
    <row r="438" spans="1:13" s="6" customFormat="1" ht="15.75" customHeight="1" x14ac:dyDescent="0.2">
      <c r="A438" s="89"/>
      <c r="B438" s="89"/>
      <c r="C438" s="68">
        <f>SUM(C436:C437)</f>
        <v>4165</v>
      </c>
      <c r="D438" s="68">
        <f t="shared" ref="D438" si="839">SUM(D436:D437)</f>
        <v>0</v>
      </c>
      <c r="E438" s="68">
        <f t="shared" ref="E438" si="840">SUM(E436:E437)</f>
        <v>0</v>
      </c>
      <c r="F438" s="68">
        <f t="shared" ref="F438" si="841">SUM(F436:F437)</f>
        <v>0</v>
      </c>
      <c r="G438" s="68">
        <f t="shared" ref="G438" si="842">SUM(G436:G437)</f>
        <v>4165</v>
      </c>
      <c r="H438" s="68">
        <f t="shared" ref="H438" si="843">SUM(H436:H437)</f>
        <v>0</v>
      </c>
      <c r="I438" s="68">
        <f t="shared" ref="I438" si="844">SUM(I436:I437)</f>
        <v>0</v>
      </c>
      <c r="J438" s="68">
        <f t="shared" ref="J438" si="845">SUM(J436:J437)</f>
        <v>0</v>
      </c>
      <c r="K438" s="68">
        <f t="shared" ref="K438" si="846">SUM(K436:K437)</f>
        <v>0</v>
      </c>
      <c r="L438" s="68">
        <f t="shared" ref="L438" si="847">SUM(L436:L437)</f>
        <v>0</v>
      </c>
      <c r="M438" s="68">
        <f t="shared" ref="M438" si="848">SUM(M436:M437)</f>
        <v>0</v>
      </c>
    </row>
    <row r="439" spans="1:13" s="6" customFormat="1" ht="15.75" customHeight="1" x14ac:dyDescent="0.2">
      <c r="A439" s="86"/>
      <c r="B439" s="42" t="s">
        <v>96</v>
      </c>
      <c r="C439" s="24">
        <f t="shared" si="817"/>
        <v>3500</v>
      </c>
      <c r="D439" s="24">
        <f t="shared" si="818"/>
        <v>0</v>
      </c>
      <c r="E439" s="24"/>
      <c r="F439" s="24"/>
      <c r="G439" s="26">
        <v>3500</v>
      </c>
      <c r="H439" s="24"/>
      <c r="I439" s="24"/>
      <c r="J439" s="24"/>
      <c r="K439" s="24"/>
      <c r="L439" s="24"/>
      <c r="M439" s="24"/>
    </row>
    <row r="440" spans="1:13" s="6" customFormat="1" ht="15.75" customHeight="1" x14ac:dyDescent="0.2">
      <c r="A440" s="43"/>
      <c r="B440" s="43"/>
      <c r="C440" s="24">
        <f>D440+G440+H440+I440+J440+K440+L440+M440</f>
        <v>0</v>
      </c>
      <c r="D440" s="24">
        <f>SUM(E440,F440)</f>
        <v>0</v>
      </c>
      <c r="E440" s="25"/>
      <c r="F440" s="26"/>
      <c r="G440" s="26"/>
      <c r="H440" s="24"/>
      <c r="I440" s="24"/>
      <c r="J440" s="24"/>
      <c r="K440" s="24"/>
      <c r="L440" s="24"/>
      <c r="M440" s="24"/>
    </row>
    <row r="441" spans="1:13" s="6" customFormat="1" ht="15.75" customHeight="1" x14ac:dyDescent="0.2">
      <c r="A441" s="89"/>
      <c r="B441" s="89"/>
      <c r="C441" s="68">
        <f>SUM(C439:C440)</f>
        <v>3500</v>
      </c>
      <c r="D441" s="68">
        <f t="shared" ref="D441" si="849">SUM(D439:D440)</f>
        <v>0</v>
      </c>
      <c r="E441" s="68">
        <f t="shared" ref="E441" si="850">SUM(E439:E440)</f>
        <v>0</v>
      </c>
      <c r="F441" s="68">
        <f t="shared" ref="F441" si="851">SUM(F439:F440)</f>
        <v>0</v>
      </c>
      <c r="G441" s="68">
        <f t="shared" ref="G441" si="852">SUM(G439:G440)</f>
        <v>3500</v>
      </c>
      <c r="H441" s="68">
        <f t="shared" ref="H441" si="853">SUM(H439:H440)</f>
        <v>0</v>
      </c>
      <c r="I441" s="68">
        <f t="shared" ref="I441" si="854">SUM(I439:I440)</f>
        <v>0</v>
      </c>
      <c r="J441" s="68">
        <f t="shared" ref="J441" si="855">SUM(J439:J440)</f>
        <v>0</v>
      </c>
      <c r="K441" s="68">
        <f t="shared" ref="K441" si="856">SUM(K439:K440)</f>
        <v>0</v>
      </c>
      <c r="L441" s="68">
        <f t="shared" ref="L441" si="857">SUM(L439:L440)</f>
        <v>0</v>
      </c>
      <c r="M441" s="68">
        <f t="shared" ref="M441" si="858">SUM(M439:M440)</f>
        <v>0</v>
      </c>
    </row>
    <row r="442" spans="1:13" s="6" customFormat="1" ht="15.75" customHeight="1" x14ac:dyDescent="0.2">
      <c r="A442" s="86"/>
      <c r="B442" s="42" t="s">
        <v>128</v>
      </c>
      <c r="C442" s="24">
        <f t="shared" si="817"/>
        <v>1850</v>
      </c>
      <c r="D442" s="24">
        <f t="shared" si="818"/>
        <v>0</v>
      </c>
      <c r="E442" s="24"/>
      <c r="F442" s="24"/>
      <c r="G442" s="24">
        <v>1850</v>
      </c>
      <c r="H442" s="24"/>
      <c r="I442" s="24"/>
      <c r="J442" s="24"/>
      <c r="K442" s="24"/>
      <c r="L442" s="24"/>
      <c r="M442" s="24"/>
    </row>
    <row r="443" spans="1:13" s="6" customFormat="1" ht="15.75" customHeight="1" x14ac:dyDescent="0.2">
      <c r="A443" s="43"/>
      <c r="B443" s="43"/>
      <c r="C443" s="24">
        <f>D443+G443+H443+I443+J443+K443+L443+M443</f>
        <v>0</v>
      </c>
      <c r="D443" s="24">
        <f>SUM(E443,F443)</f>
        <v>0</v>
      </c>
      <c r="E443" s="25"/>
      <c r="F443" s="26"/>
      <c r="G443" s="26"/>
      <c r="H443" s="24"/>
      <c r="I443" s="24"/>
      <c r="J443" s="24"/>
      <c r="K443" s="24"/>
      <c r="L443" s="24"/>
      <c r="M443" s="24"/>
    </row>
    <row r="444" spans="1:13" s="6" customFormat="1" ht="15.75" customHeight="1" x14ac:dyDescent="0.2">
      <c r="A444" s="89"/>
      <c r="B444" s="89"/>
      <c r="C444" s="68">
        <f>SUM(C442:C443)</f>
        <v>1850</v>
      </c>
      <c r="D444" s="68">
        <f t="shared" ref="D444" si="859">SUM(D442:D443)</f>
        <v>0</v>
      </c>
      <c r="E444" s="68">
        <f t="shared" ref="E444" si="860">SUM(E442:E443)</f>
        <v>0</v>
      </c>
      <c r="F444" s="68">
        <f t="shared" ref="F444" si="861">SUM(F442:F443)</f>
        <v>0</v>
      </c>
      <c r="G444" s="68">
        <f t="shared" ref="G444" si="862">SUM(G442:G443)</f>
        <v>1850</v>
      </c>
      <c r="H444" s="68">
        <f t="shared" ref="H444" si="863">SUM(H442:H443)</f>
        <v>0</v>
      </c>
      <c r="I444" s="68">
        <f t="shared" ref="I444" si="864">SUM(I442:I443)</f>
        <v>0</v>
      </c>
      <c r="J444" s="68">
        <f t="shared" ref="J444" si="865">SUM(J442:J443)</f>
        <v>0</v>
      </c>
      <c r="K444" s="68">
        <f t="shared" ref="K444" si="866">SUM(K442:K443)</f>
        <v>0</v>
      </c>
      <c r="L444" s="68">
        <f t="shared" ref="L444" si="867">SUM(L442:L443)</f>
        <v>0</v>
      </c>
      <c r="M444" s="68">
        <f t="shared" ref="M444" si="868">SUM(M442:M443)</f>
        <v>0</v>
      </c>
    </row>
    <row r="445" spans="1:13" s="6" customFormat="1" ht="15.75" customHeight="1" x14ac:dyDescent="0.2">
      <c r="A445" s="86"/>
      <c r="B445" s="42" t="s">
        <v>98</v>
      </c>
      <c r="C445" s="24">
        <f t="shared" ref="C445" si="869">SUM(D445,G445,H445:M445)</f>
        <v>24200</v>
      </c>
      <c r="D445" s="24">
        <f t="shared" ref="D445" si="870">SUM(E445:F445)</f>
        <v>0</v>
      </c>
      <c r="E445" s="24"/>
      <c r="F445" s="24"/>
      <c r="G445" s="24">
        <v>24200</v>
      </c>
      <c r="H445" s="24"/>
      <c r="I445" s="24"/>
      <c r="J445" s="24"/>
      <c r="K445" s="24"/>
      <c r="L445" s="24"/>
      <c r="M445" s="24"/>
    </row>
    <row r="446" spans="1:13" s="6" customFormat="1" ht="15.75" customHeight="1" x14ac:dyDescent="0.2">
      <c r="A446" s="43"/>
      <c r="B446" s="43"/>
      <c r="C446" s="24">
        <f>D446+G446+H446+I446+J446+K446+L446+M446</f>
        <v>0</v>
      </c>
      <c r="D446" s="24">
        <f>SUM(E446,F446)</f>
        <v>0</v>
      </c>
      <c r="E446" s="25"/>
      <c r="F446" s="26"/>
      <c r="G446" s="26"/>
      <c r="H446" s="24"/>
      <c r="I446" s="24"/>
      <c r="J446" s="24"/>
      <c r="K446" s="24"/>
      <c r="L446" s="24"/>
      <c r="M446" s="24"/>
    </row>
    <row r="447" spans="1:13" s="6" customFormat="1" ht="15.75" customHeight="1" x14ac:dyDescent="0.2">
      <c r="A447" s="89"/>
      <c r="B447" s="89"/>
      <c r="C447" s="68">
        <f>SUM(C445:C446)</f>
        <v>24200</v>
      </c>
      <c r="D447" s="68">
        <f t="shared" ref="D447:M447" si="871">SUM(D445:D446)</f>
        <v>0</v>
      </c>
      <c r="E447" s="68">
        <f t="shared" si="871"/>
        <v>0</v>
      </c>
      <c r="F447" s="68">
        <f t="shared" si="871"/>
        <v>0</v>
      </c>
      <c r="G447" s="68">
        <f t="shared" si="871"/>
        <v>24200</v>
      </c>
      <c r="H447" s="68">
        <f t="shared" si="871"/>
        <v>0</v>
      </c>
      <c r="I447" s="68">
        <f t="shared" si="871"/>
        <v>0</v>
      </c>
      <c r="J447" s="68">
        <f t="shared" si="871"/>
        <v>0</v>
      </c>
      <c r="K447" s="68">
        <f t="shared" si="871"/>
        <v>0</v>
      </c>
      <c r="L447" s="68">
        <f t="shared" si="871"/>
        <v>0</v>
      </c>
      <c r="M447" s="68">
        <f t="shared" si="871"/>
        <v>0</v>
      </c>
    </row>
    <row r="448" spans="1:13" s="6" customFormat="1" ht="15.75" customHeight="1" x14ac:dyDescent="0.2">
      <c r="A448" s="86"/>
      <c r="B448" s="42" t="s">
        <v>85</v>
      </c>
      <c r="C448" s="24">
        <f t="shared" si="817"/>
        <v>2300</v>
      </c>
      <c r="D448" s="24">
        <f t="shared" si="818"/>
        <v>0</v>
      </c>
      <c r="E448" s="24"/>
      <c r="F448" s="24"/>
      <c r="G448" s="24">
        <v>2300</v>
      </c>
      <c r="H448" s="24"/>
      <c r="I448" s="24"/>
      <c r="J448" s="24"/>
      <c r="K448" s="24"/>
      <c r="L448" s="24"/>
      <c r="M448" s="24"/>
    </row>
    <row r="449" spans="1:13" s="6" customFormat="1" ht="15.75" customHeight="1" x14ac:dyDescent="0.2">
      <c r="A449" s="43"/>
      <c r="B449" s="43"/>
      <c r="C449" s="24">
        <f>D449+G449+H449+I449+J449+K449+L449+M449</f>
        <v>0</v>
      </c>
      <c r="D449" s="24">
        <f>SUM(E449,F449)</f>
        <v>0</v>
      </c>
      <c r="E449" s="25"/>
      <c r="F449" s="26"/>
      <c r="G449" s="26"/>
      <c r="H449" s="24"/>
      <c r="I449" s="24"/>
      <c r="J449" s="24"/>
      <c r="K449" s="24"/>
      <c r="L449" s="24"/>
      <c r="M449" s="24"/>
    </row>
    <row r="450" spans="1:13" s="6" customFormat="1" ht="15.75" customHeight="1" x14ac:dyDescent="0.2">
      <c r="A450" s="89"/>
      <c r="B450" s="89"/>
      <c r="C450" s="68">
        <f>SUM(C448:C449)</f>
        <v>2300</v>
      </c>
      <c r="D450" s="68">
        <f t="shared" ref="D450" si="872">SUM(D448:D449)</f>
        <v>0</v>
      </c>
      <c r="E450" s="68">
        <f t="shared" ref="E450" si="873">SUM(E448:E449)</f>
        <v>0</v>
      </c>
      <c r="F450" s="68">
        <f t="shared" ref="F450" si="874">SUM(F448:F449)</f>
        <v>0</v>
      </c>
      <c r="G450" s="68">
        <f t="shared" ref="G450" si="875">SUM(G448:G449)</f>
        <v>2300</v>
      </c>
      <c r="H450" s="68">
        <f t="shared" ref="H450" si="876">SUM(H448:H449)</f>
        <v>0</v>
      </c>
      <c r="I450" s="68">
        <f t="shared" ref="I450" si="877">SUM(I448:I449)</f>
        <v>0</v>
      </c>
      <c r="J450" s="68">
        <f t="shared" ref="J450" si="878">SUM(J448:J449)</f>
        <v>0</v>
      </c>
      <c r="K450" s="68">
        <f t="shared" ref="K450" si="879">SUM(K448:K449)</f>
        <v>0</v>
      </c>
      <c r="L450" s="68">
        <f t="shared" ref="L450" si="880">SUM(L448:L449)</f>
        <v>0</v>
      </c>
      <c r="M450" s="68">
        <f t="shared" ref="M450" si="881">SUM(M448:M449)</f>
        <v>0</v>
      </c>
    </row>
    <row r="451" spans="1:13" s="6" customFormat="1" ht="29.25" customHeight="1" x14ac:dyDescent="0.2">
      <c r="A451" s="86"/>
      <c r="B451" s="42" t="s">
        <v>180</v>
      </c>
      <c r="C451" s="24">
        <f t="shared" si="817"/>
        <v>60209</v>
      </c>
      <c r="D451" s="24">
        <f t="shared" si="818"/>
        <v>7920</v>
      </c>
      <c r="E451" s="24">
        <v>6408</v>
      </c>
      <c r="F451" s="24">
        <v>1512</v>
      </c>
      <c r="G451" s="24">
        <v>52289</v>
      </c>
      <c r="H451" s="24"/>
      <c r="I451" s="24"/>
      <c r="J451" s="24"/>
      <c r="K451" s="24"/>
      <c r="L451" s="24"/>
      <c r="M451" s="24"/>
    </row>
    <row r="452" spans="1:13" s="6" customFormat="1" ht="15.75" customHeight="1" x14ac:dyDescent="0.2">
      <c r="A452" s="43"/>
      <c r="B452" s="43"/>
      <c r="C452" s="24">
        <f>D452+G452+H452+I452+J452+K452+L452+M452</f>
        <v>6650</v>
      </c>
      <c r="D452" s="24">
        <f>SUM(E452,F452)</f>
        <v>5650</v>
      </c>
      <c r="E452" s="25">
        <v>4000</v>
      </c>
      <c r="F452" s="26">
        <v>1650</v>
      </c>
      <c r="G452" s="26">
        <v>1000</v>
      </c>
      <c r="H452" s="24"/>
      <c r="I452" s="24"/>
      <c r="J452" s="24"/>
      <c r="K452" s="24"/>
      <c r="L452" s="24"/>
      <c r="M452" s="24"/>
    </row>
    <row r="453" spans="1:13" s="6" customFormat="1" ht="15.75" customHeight="1" x14ac:dyDescent="0.2">
      <c r="A453" s="89"/>
      <c r="B453" s="89"/>
      <c r="C453" s="68">
        <f>SUM(C451:C452)</f>
        <v>66859</v>
      </c>
      <c r="D453" s="68">
        <f t="shared" ref="D453" si="882">SUM(D451:D452)</f>
        <v>13570</v>
      </c>
      <c r="E453" s="68">
        <f t="shared" ref="E453" si="883">SUM(E451:E452)</f>
        <v>10408</v>
      </c>
      <c r="F453" s="68">
        <f t="shared" ref="F453" si="884">SUM(F451:F452)</f>
        <v>3162</v>
      </c>
      <c r="G453" s="68">
        <f t="shared" ref="G453" si="885">SUM(G451:G452)</f>
        <v>53289</v>
      </c>
      <c r="H453" s="68">
        <f t="shared" ref="H453" si="886">SUM(H451:H452)</f>
        <v>0</v>
      </c>
      <c r="I453" s="68">
        <f t="shared" ref="I453" si="887">SUM(I451:I452)</f>
        <v>0</v>
      </c>
      <c r="J453" s="68">
        <f t="shared" ref="J453" si="888">SUM(J451:J452)</f>
        <v>0</v>
      </c>
      <c r="K453" s="68">
        <f t="shared" ref="K453" si="889">SUM(K451:K452)</f>
        <v>0</v>
      </c>
      <c r="L453" s="68">
        <f t="shared" ref="L453" si="890">SUM(L451:L452)</f>
        <v>0</v>
      </c>
      <c r="M453" s="68">
        <f t="shared" ref="M453" si="891">SUM(M451:M452)</f>
        <v>0</v>
      </c>
    </row>
    <row r="454" spans="1:13" s="6" customFormat="1" ht="29.25" customHeight="1" x14ac:dyDescent="0.2">
      <c r="A454" s="86"/>
      <c r="B454" s="42" t="s">
        <v>295</v>
      </c>
      <c r="C454" s="24">
        <f t="shared" ref="C454" si="892">SUM(D454,G454,H454:M454)</f>
        <v>9998</v>
      </c>
      <c r="D454" s="24">
        <f t="shared" ref="D454" si="893">SUM(E454:F454)</f>
        <v>8283</v>
      </c>
      <c r="E454" s="24">
        <v>6702</v>
      </c>
      <c r="F454" s="24">
        <v>1581</v>
      </c>
      <c r="G454" s="24">
        <v>1715</v>
      </c>
      <c r="H454" s="24"/>
      <c r="I454" s="24"/>
      <c r="J454" s="24"/>
      <c r="K454" s="24"/>
      <c r="L454" s="24"/>
      <c r="M454" s="24"/>
    </row>
    <row r="455" spans="1:13" s="6" customFormat="1" ht="15.75" customHeight="1" x14ac:dyDescent="0.2">
      <c r="A455" s="43"/>
      <c r="B455" s="43"/>
      <c r="C455" s="24">
        <f>D455+G455+H455+I455+J455+K455+L455+M455</f>
        <v>0</v>
      </c>
      <c r="D455" s="24">
        <f>SUM(E455,F455)</f>
        <v>0</v>
      </c>
      <c r="E455" s="25"/>
      <c r="F455" s="26"/>
      <c r="G455" s="26"/>
      <c r="H455" s="24"/>
      <c r="I455" s="24"/>
      <c r="J455" s="24"/>
      <c r="K455" s="24"/>
      <c r="L455" s="24"/>
      <c r="M455" s="24"/>
    </row>
    <row r="456" spans="1:13" s="6" customFormat="1" ht="15.75" customHeight="1" x14ac:dyDescent="0.2">
      <c r="A456" s="89"/>
      <c r="B456" s="89"/>
      <c r="C456" s="68">
        <f>SUM(C454:C455)</f>
        <v>9998</v>
      </c>
      <c r="D456" s="68">
        <f t="shared" ref="D456:M456" si="894">SUM(D454:D455)</f>
        <v>8283</v>
      </c>
      <c r="E456" s="68">
        <f t="shared" si="894"/>
        <v>6702</v>
      </c>
      <c r="F456" s="68">
        <f t="shared" si="894"/>
        <v>1581</v>
      </c>
      <c r="G456" s="68">
        <f t="shared" si="894"/>
        <v>1715</v>
      </c>
      <c r="H456" s="68">
        <f t="shared" si="894"/>
        <v>0</v>
      </c>
      <c r="I456" s="68">
        <f t="shared" si="894"/>
        <v>0</v>
      </c>
      <c r="J456" s="68">
        <f t="shared" si="894"/>
        <v>0</v>
      </c>
      <c r="K456" s="68">
        <f t="shared" si="894"/>
        <v>0</v>
      </c>
      <c r="L456" s="68">
        <f t="shared" si="894"/>
        <v>0</v>
      </c>
      <c r="M456" s="68">
        <f t="shared" si="894"/>
        <v>0</v>
      </c>
    </row>
    <row r="457" spans="1:13" s="6" customFormat="1" ht="15.75" customHeight="1" x14ac:dyDescent="0.2">
      <c r="A457" s="86" t="s">
        <v>23</v>
      </c>
      <c r="B457" s="86" t="s">
        <v>24</v>
      </c>
      <c r="C457" s="29">
        <f>SUM(C460,C463,C466,C469,C472,C478,C475)</f>
        <v>907207</v>
      </c>
      <c r="D457" s="29">
        <f t="shared" ref="D457:M457" si="895">SUM(D460,D463,D466,D469,D472,D478,D475)</f>
        <v>298373</v>
      </c>
      <c r="E457" s="29">
        <f t="shared" si="895"/>
        <v>236534</v>
      </c>
      <c r="F457" s="29">
        <f t="shared" si="895"/>
        <v>61839</v>
      </c>
      <c r="G457" s="29">
        <f t="shared" si="895"/>
        <v>395981</v>
      </c>
      <c r="H457" s="29">
        <f t="shared" si="895"/>
        <v>65500</v>
      </c>
      <c r="I457" s="29">
        <f t="shared" si="895"/>
        <v>0</v>
      </c>
      <c r="J457" s="29">
        <f t="shared" si="895"/>
        <v>147353</v>
      </c>
      <c r="K457" s="29">
        <f t="shared" si="895"/>
        <v>0</v>
      </c>
      <c r="L457" s="29">
        <f t="shared" si="895"/>
        <v>0</v>
      </c>
      <c r="M457" s="29">
        <f t="shared" si="895"/>
        <v>0</v>
      </c>
    </row>
    <row r="458" spans="1:13" s="6" customFormat="1" ht="15.75" customHeight="1" x14ac:dyDescent="0.2">
      <c r="A458" s="43"/>
      <c r="B458" s="43"/>
      <c r="C458" s="24">
        <f>D458+G458+H458+I458+J458+K458+L458+M458</f>
        <v>-18610</v>
      </c>
      <c r="D458" s="24">
        <f>SUM(E458,F458)</f>
        <v>-7504</v>
      </c>
      <c r="E458" s="25">
        <f>SUM(E461,E464,E467,E470,E473,E479)</f>
        <v>-2875</v>
      </c>
      <c r="F458" s="25">
        <f t="shared" ref="F458:M458" si="896">SUM(F461,F464,F467,F470,F473,F479)</f>
        <v>-4629</v>
      </c>
      <c r="G458" s="25">
        <f t="shared" si="896"/>
        <v>-1106</v>
      </c>
      <c r="H458" s="25">
        <f t="shared" si="896"/>
        <v>0</v>
      </c>
      <c r="I458" s="25">
        <f t="shared" si="896"/>
        <v>0</v>
      </c>
      <c r="J458" s="25">
        <f t="shared" si="896"/>
        <v>-10000</v>
      </c>
      <c r="K458" s="25">
        <f t="shared" si="896"/>
        <v>0</v>
      </c>
      <c r="L458" s="25">
        <f t="shared" si="896"/>
        <v>0</v>
      </c>
      <c r="M458" s="25">
        <f t="shared" si="896"/>
        <v>0</v>
      </c>
    </row>
    <row r="459" spans="1:13" s="6" customFormat="1" ht="15.75" customHeight="1" x14ac:dyDescent="0.2">
      <c r="A459" s="95"/>
      <c r="B459" s="84"/>
      <c r="C459" s="68">
        <f>SUM(C457,C458)</f>
        <v>888597</v>
      </c>
      <c r="D459" s="68">
        <f t="shared" ref="D459:M459" si="897">SUM(D457,D458)</f>
        <v>290869</v>
      </c>
      <c r="E459" s="68">
        <f t="shared" si="897"/>
        <v>233659</v>
      </c>
      <c r="F459" s="68">
        <f t="shared" si="897"/>
        <v>57210</v>
      </c>
      <c r="G459" s="68">
        <f t="shared" si="897"/>
        <v>394875</v>
      </c>
      <c r="H459" s="68">
        <f t="shared" si="897"/>
        <v>65500</v>
      </c>
      <c r="I459" s="68">
        <f t="shared" si="897"/>
        <v>0</v>
      </c>
      <c r="J459" s="68">
        <f t="shared" si="897"/>
        <v>137353</v>
      </c>
      <c r="K459" s="68">
        <f t="shared" si="897"/>
        <v>0</v>
      </c>
      <c r="L459" s="68">
        <f t="shared" si="897"/>
        <v>0</v>
      </c>
      <c r="M459" s="68">
        <f t="shared" si="897"/>
        <v>0</v>
      </c>
    </row>
    <row r="460" spans="1:13" s="6" customFormat="1" ht="15.75" customHeight="1" x14ac:dyDescent="0.2">
      <c r="A460" s="1"/>
      <c r="B460" s="42" t="s">
        <v>171</v>
      </c>
      <c r="C460" s="24">
        <f t="shared" ref="C460:C478" si="898">SUM(D460,G460,H460:M460)</f>
        <v>552758</v>
      </c>
      <c r="D460" s="24">
        <f t="shared" ref="D460:D550" si="899">SUM(E460:F460)</f>
        <v>190579</v>
      </c>
      <c r="E460" s="26">
        <v>154203</v>
      </c>
      <c r="F460" s="26">
        <v>36376</v>
      </c>
      <c r="G460" s="24">
        <v>283199</v>
      </c>
      <c r="H460" s="24"/>
      <c r="I460" s="24"/>
      <c r="J460" s="24">
        <v>78980</v>
      </c>
      <c r="K460" s="24"/>
      <c r="L460" s="24"/>
      <c r="M460" s="24"/>
    </row>
    <row r="461" spans="1:13" s="6" customFormat="1" ht="15.75" customHeight="1" x14ac:dyDescent="0.2">
      <c r="A461" s="43"/>
      <c r="B461" s="43"/>
      <c r="C461" s="24">
        <f>D461+G461+H461+I461+J461+K461+L461+M461</f>
        <v>0</v>
      </c>
      <c r="D461" s="24">
        <f>SUM(E461,F461)</f>
        <v>1106</v>
      </c>
      <c r="E461" s="25">
        <v>530</v>
      </c>
      <c r="F461" s="26">
        <v>576</v>
      </c>
      <c r="G461" s="26">
        <v>-1106</v>
      </c>
      <c r="H461" s="24"/>
      <c r="I461" s="24"/>
      <c r="J461" s="24"/>
      <c r="K461" s="24"/>
      <c r="L461" s="24"/>
      <c r="M461" s="24"/>
    </row>
    <row r="462" spans="1:13" s="6" customFormat="1" ht="15.75" customHeight="1" x14ac:dyDescent="0.2">
      <c r="A462" s="89"/>
      <c r="B462" s="89"/>
      <c r="C462" s="68">
        <f>SUM(C460:C461)</f>
        <v>552758</v>
      </c>
      <c r="D462" s="68">
        <f t="shared" ref="D462" si="900">SUM(D460:D461)</f>
        <v>191685</v>
      </c>
      <c r="E462" s="68">
        <f t="shared" ref="E462" si="901">SUM(E460:E461)</f>
        <v>154733</v>
      </c>
      <c r="F462" s="68">
        <f t="shared" ref="F462" si="902">SUM(F460:F461)</f>
        <v>36952</v>
      </c>
      <c r="G462" s="68">
        <f t="shared" ref="G462" si="903">SUM(G460:G461)</f>
        <v>282093</v>
      </c>
      <c r="H462" s="68">
        <f t="shared" ref="H462" si="904">SUM(H460:H461)</f>
        <v>0</v>
      </c>
      <c r="I462" s="68">
        <f t="shared" ref="I462" si="905">SUM(I460:I461)</f>
        <v>0</v>
      </c>
      <c r="J462" s="68">
        <f t="shared" ref="J462" si="906">SUM(J460:J461)</f>
        <v>78980</v>
      </c>
      <c r="K462" s="68">
        <f t="shared" ref="K462" si="907">SUM(K460:K461)</f>
        <v>0</v>
      </c>
      <c r="L462" s="68">
        <f t="shared" ref="L462" si="908">SUM(L460:L461)</f>
        <v>0</v>
      </c>
      <c r="M462" s="68">
        <f t="shared" ref="M462" si="909">SUM(M460:M461)</f>
        <v>0</v>
      </c>
    </row>
    <row r="463" spans="1:13" s="6" customFormat="1" ht="15.75" customHeight="1" x14ac:dyDescent="0.2">
      <c r="A463" s="43"/>
      <c r="B463" s="42" t="s">
        <v>158</v>
      </c>
      <c r="C463" s="24">
        <f t="shared" si="898"/>
        <v>7026</v>
      </c>
      <c r="D463" s="24">
        <f t="shared" si="899"/>
        <v>436</v>
      </c>
      <c r="E463" s="26">
        <v>110</v>
      </c>
      <c r="F463" s="26">
        <v>326</v>
      </c>
      <c r="G463" s="24">
        <v>6590</v>
      </c>
      <c r="H463" s="24"/>
      <c r="I463" s="24"/>
      <c r="J463" s="24"/>
      <c r="K463" s="24"/>
      <c r="L463" s="24"/>
      <c r="M463" s="24"/>
    </row>
    <row r="464" spans="1:13" s="6" customFormat="1" ht="15.75" customHeight="1" x14ac:dyDescent="0.2">
      <c r="A464" s="43"/>
      <c r="B464" s="43"/>
      <c r="C464" s="24">
        <f>D464+G464+H464+I464+J464+K464+L464+M464</f>
        <v>0</v>
      </c>
      <c r="D464" s="24">
        <f>SUM(E464,F464)</f>
        <v>0</v>
      </c>
      <c r="E464" s="25"/>
      <c r="F464" s="26"/>
      <c r="G464" s="26"/>
      <c r="H464" s="24"/>
      <c r="I464" s="24"/>
      <c r="J464" s="24"/>
      <c r="K464" s="24"/>
      <c r="L464" s="24"/>
      <c r="M464" s="24"/>
    </row>
    <row r="465" spans="1:13" s="6" customFormat="1" ht="15.75" customHeight="1" x14ac:dyDescent="0.2">
      <c r="A465" s="89"/>
      <c r="B465" s="89"/>
      <c r="C465" s="68">
        <f>SUM(C463:C464)</f>
        <v>7026</v>
      </c>
      <c r="D465" s="68">
        <f t="shared" ref="D465" si="910">SUM(D463:D464)</f>
        <v>436</v>
      </c>
      <c r="E465" s="68">
        <f t="shared" ref="E465" si="911">SUM(E463:E464)</f>
        <v>110</v>
      </c>
      <c r="F465" s="68">
        <f t="shared" ref="F465" si="912">SUM(F463:F464)</f>
        <v>326</v>
      </c>
      <c r="G465" s="68">
        <f t="shared" ref="G465" si="913">SUM(G463:G464)</f>
        <v>6590</v>
      </c>
      <c r="H465" s="68">
        <f t="shared" ref="H465" si="914">SUM(H463:H464)</f>
        <v>0</v>
      </c>
      <c r="I465" s="68">
        <f t="shared" ref="I465" si="915">SUM(I463:I464)</f>
        <v>0</v>
      </c>
      <c r="J465" s="68">
        <f t="shared" ref="J465" si="916">SUM(J463:J464)</f>
        <v>0</v>
      </c>
      <c r="K465" s="68">
        <f t="shared" ref="K465" si="917">SUM(K463:K464)</f>
        <v>0</v>
      </c>
      <c r="L465" s="68">
        <f t="shared" ref="L465" si="918">SUM(L463:L464)</f>
        <v>0</v>
      </c>
      <c r="M465" s="68">
        <f t="shared" ref="M465" si="919">SUM(M463:M464)</f>
        <v>0</v>
      </c>
    </row>
    <row r="466" spans="1:13" s="6" customFormat="1" ht="15.75" customHeight="1" x14ac:dyDescent="0.2">
      <c r="A466" s="43"/>
      <c r="B466" s="42" t="s">
        <v>25</v>
      </c>
      <c r="C466" s="24">
        <f t="shared" si="898"/>
        <v>24719</v>
      </c>
      <c r="D466" s="24">
        <f t="shared" si="899"/>
        <v>20548</v>
      </c>
      <c r="E466" s="26">
        <v>16505</v>
      </c>
      <c r="F466" s="26">
        <v>4043</v>
      </c>
      <c r="G466" s="26">
        <v>4171</v>
      </c>
      <c r="H466" s="24"/>
      <c r="I466" s="24"/>
      <c r="J466" s="24"/>
      <c r="K466" s="24"/>
      <c r="L466" s="24"/>
      <c r="M466" s="24"/>
    </row>
    <row r="467" spans="1:13" s="6" customFormat="1" ht="15.75" customHeight="1" x14ac:dyDescent="0.2">
      <c r="A467" s="43"/>
      <c r="B467" s="43"/>
      <c r="C467" s="24">
        <f>D467+G467+H467+I467+J467+K467+L467+M467</f>
        <v>0</v>
      </c>
      <c r="D467" s="24">
        <f>SUM(E467,F467)</f>
        <v>0</v>
      </c>
      <c r="E467" s="25"/>
      <c r="F467" s="26"/>
      <c r="G467" s="26"/>
      <c r="H467" s="24"/>
      <c r="I467" s="24"/>
      <c r="J467" s="24"/>
      <c r="K467" s="24"/>
      <c r="L467" s="24"/>
      <c r="M467" s="24"/>
    </row>
    <row r="468" spans="1:13" s="6" customFormat="1" ht="15.75" customHeight="1" x14ac:dyDescent="0.2">
      <c r="A468" s="89"/>
      <c r="B468" s="89"/>
      <c r="C468" s="68">
        <f>SUM(C466:C467)</f>
        <v>24719</v>
      </c>
      <c r="D468" s="68">
        <f t="shared" ref="D468" si="920">SUM(D466:D467)</f>
        <v>20548</v>
      </c>
      <c r="E468" s="68">
        <f t="shared" ref="E468" si="921">SUM(E466:E467)</f>
        <v>16505</v>
      </c>
      <c r="F468" s="68">
        <f t="shared" ref="F468" si="922">SUM(F466:F467)</f>
        <v>4043</v>
      </c>
      <c r="G468" s="68">
        <f t="shared" ref="G468" si="923">SUM(G466:G467)</f>
        <v>4171</v>
      </c>
      <c r="H468" s="68">
        <f t="shared" ref="H468" si="924">SUM(H466:H467)</f>
        <v>0</v>
      </c>
      <c r="I468" s="68">
        <f t="shared" ref="I468" si="925">SUM(I466:I467)</f>
        <v>0</v>
      </c>
      <c r="J468" s="68">
        <f t="shared" ref="J468" si="926">SUM(J466:J467)</f>
        <v>0</v>
      </c>
      <c r="K468" s="68">
        <f t="shared" ref="K468" si="927">SUM(K466:K467)</f>
        <v>0</v>
      </c>
      <c r="L468" s="68">
        <f t="shared" ref="L468" si="928">SUM(L466:L467)</f>
        <v>0</v>
      </c>
      <c r="M468" s="68">
        <f t="shared" ref="M468" si="929">SUM(M466:M467)</f>
        <v>0</v>
      </c>
    </row>
    <row r="469" spans="1:13" s="6" customFormat="1" ht="31.5" customHeight="1" x14ac:dyDescent="0.2">
      <c r="A469" s="43"/>
      <c r="B469" s="42" t="s">
        <v>188</v>
      </c>
      <c r="C469" s="24">
        <f t="shared" si="898"/>
        <v>44183</v>
      </c>
      <c r="D469" s="24">
        <f t="shared" si="899"/>
        <v>23899</v>
      </c>
      <c r="E469" s="26">
        <v>19337</v>
      </c>
      <c r="F469" s="26">
        <v>4562</v>
      </c>
      <c r="G469" s="26">
        <v>20284</v>
      </c>
      <c r="H469" s="24"/>
      <c r="I469" s="24"/>
      <c r="J469" s="24"/>
      <c r="K469" s="24"/>
      <c r="L469" s="24"/>
      <c r="M469" s="24"/>
    </row>
    <row r="470" spans="1:13" s="6" customFormat="1" ht="15.75" customHeight="1" x14ac:dyDescent="0.2">
      <c r="A470" s="43"/>
      <c r="B470" s="43"/>
      <c r="C470" s="24">
        <f>D470+G470+H470+I470+J470+K470+L470+M470</f>
        <v>0</v>
      </c>
      <c r="D470" s="24">
        <f>SUM(E470,F470)</f>
        <v>0</v>
      </c>
      <c r="E470" s="25">
        <v>-60</v>
      </c>
      <c r="F470" s="26">
        <v>60</v>
      </c>
      <c r="G470" s="26"/>
      <c r="H470" s="24"/>
      <c r="I470" s="24"/>
      <c r="J470" s="24"/>
      <c r="K470" s="24"/>
      <c r="L470" s="24"/>
      <c r="M470" s="24"/>
    </row>
    <row r="471" spans="1:13" s="6" customFormat="1" ht="15.75" customHeight="1" x14ac:dyDescent="0.2">
      <c r="A471" s="89"/>
      <c r="B471" s="89"/>
      <c r="C471" s="68">
        <f>SUM(C469:C470)</f>
        <v>44183</v>
      </c>
      <c r="D471" s="68">
        <f t="shared" ref="D471" si="930">SUM(D469:D470)</f>
        <v>23899</v>
      </c>
      <c r="E471" s="68">
        <f t="shared" ref="E471" si="931">SUM(E469:E470)</f>
        <v>19277</v>
      </c>
      <c r="F471" s="68">
        <f t="shared" ref="F471" si="932">SUM(F469:F470)</f>
        <v>4622</v>
      </c>
      <c r="G471" s="68">
        <f t="shared" ref="G471" si="933">SUM(G469:G470)</f>
        <v>20284</v>
      </c>
      <c r="H471" s="68">
        <f t="shared" ref="H471" si="934">SUM(H469:H470)</f>
        <v>0</v>
      </c>
      <c r="I471" s="68">
        <f t="shared" ref="I471" si="935">SUM(I469:I470)</f>
        <v>0</v>
      </c>
      <c r="J471" s="68">
        <f t="shared" ref="J471" si="936">SUM(J469:J470)</f>
        <v>0</v>
      </c>
      <c r="K471" s="68">
        <f t="shared" ref="K471" si="937">SUM(K469:K470)</f>
        <v>0</v>
      </c>
      <c r="L471" s="68">
        <f t="shared" ref="L471" si="938">SUM(L469:L470)</f>
        <v>0</v>
      </c>
      <c r="M471" s="68">
        <f t="shared" ref="M471" si="939">SUM(M469:M470)</f>
        <v>0</v>
      </c>
    </row>
    <row r="472" spans="1:13" s="6" customFormat="1" ht="15.75" customHeight="1" x14ac:dyDescent="0.2">
      <c r="A472" s="43"/>
      <c r="B472" s="42" t="s">
        <v>296</v>
      </c>
      <c r="C472" s="24">
        <f>SUM(D472,G472,H472:M472)</f>
        <v>176191</v>
      </c>
      <c r="D472" s="24">
        <f>SUM(E472:F472)</f>
        <v>62268</v>
      </c>
      <c r="E472" s="24">
        <v>45859</v>
      </c>
      <c r="F472" s="24">
        <v>16409</v>
      </c>
      <c r="G472" s="24">
        <v>60550</v>
      </c>
      <c r="H472" s="24"/>
      <c r="I472" s="24"/>
      <c r="J472" s="24">
        <v>53373</v>
      </c>
      <c r="K472" s="24"/>
      <c r="L472" s="24"/>
      <c r="M472" s="24"/>
    </row>
    <row r="473" spans="1:13" s="6" customFormat="1" ht="15.75" customHeight="1" x14ac:dyDescent="0.2">
      <c r="A473" s="43"/>
      <c r="B473" s="43"/>
      <c r="C473" s="24">
        <f>D473+G473+H473+I473+J473+K473+L473+M473</f>
        <v>-18610</v>
      </c>
      <c r="D473" s="24">
        <f>SUM(E473,F473)</f>
        <v>-8610</v>
      </c>
      <c r="E473" s="25">
        <v>-3345</v>
      </c>
      <c r="F473" s="26">
        <v>-5265</v>
      </c>
      <c r="G473" s="26"/>
      <c r="H473" s="24"/>
      <c r="I473" s="24"/>
      <c r="J473" s="24">
        <v>-10000</v>
      </c>
      <c r="K473" s="24"/>
      <c r="L473" s="24"/>
      <c r="M473" s="24"/>
    </row>
    <row r="474" spans="1:13" s="6" customFormat="1" ht="15.75" customHeight="1" x14ac:dyDescent="0.2">
      <c r="A474" s="89"/>
      <c r="B474" s="89"/>
      <c r="C474" s="68">
        <f>SUM(C472:C473)</f>
        <v>157581</v>
      </c>
      <c r="D474" s="68">
        <f t="shared" ref="D474" si="940">SUM(D472:D473)</f>
        <v>53658</v>
      </c>
      <c r="E474" s="68">
        <f t="shared" ref="E474" si="941">SUM(E472:E473)</f>
        <v>42514</v>
      </c>
      <c r="F474" s="68">
        <f t="shared" ref="F474" si="942">SUM(F472:F473)</f>
        <v>11144</v>
      </c>
      <c r="G474" s="68">
        <f t="shared" ref="G474" si="943">SUM(G472:G473)</f>
        <v>60550</v>
      </c>
      <c r="H474" s="68">
        <f t="shared" ref="H474" si="944">SUM(H472:H473)</f>
        <v>0</v>
      </c>
      <c r="I474" s="68">
        <f t="shared" ref="I474" si="945">SUM(I472:I473)</f>
        <v>0</v>
      </c>
      <c r="J474" s="68">
        <f t="shared" ref="J474" si="946">SUM(J472:J473)</f>
        <v>43373</v>
      </c>
      <c r="K474" s="68">
        <f t="shared" ref="K474" si="947">SUM(K472:K473)</f>
        <v>0</v>
      </c>
      <c r="L474" s="68">
        <f t="shared" ref="L474" si="948">SUM(L472:L473)</f>
        <v>0</v>
      </c>
      <c r="M474" s="68">
        <f t="shared" ref="M474" si="949">SUM(M472:M473)</f>
        <v>0</v>
      </c>
    </row>
    <row r="475" spans="1:13" s="6" customFormat="1" ht="15.75" customHeight="1" x14ac:dyDescent="0.2">
      <c r="A475" s="43"/>
      <c r="B475" s="42" t="s">
        <v>297</v>
      </c>
      <c r="C475" s="24">
        <f>SUM(D475,G475,H475:M475)</f>
        <v>15000</v>
      </c>
      <c r="D475" s="24">
        <f>SUM(E475:F475)</f>
        <v>0</v>
      </c>
      <c r="E475" s="24"/>
      <c r="F475" s="24"/>
      <c r="G475" s="24"/>
      <c r="H475" s="24"/>
      <c r="I475" s="24"/>
      <c r="J475" s="24">
        <v>15000</v>
      </c>
      <c r="K475" s="24"/>
      <c r="L475" s="24"/>
      <c r="M475" s="24"/>
    </row>
    <row r="476" spans="1:13" s="6" customFormat="1" ht="15.75" customHeight="1" x14ac:dyDescent="0.2">
      <c r="A476" s="43"/>
      <c r="B476" s="43"/>
      <c r="C476" s="24">
        <f>D476+G476+H476+I476+J476+K476+L476+M476</f>
        <v>0</v>
      </c>
      <c r="D476" s="24">
        <f>SUM(E476,F476)</f>
        <v>0</v>
      </c>
      <c r="E476" s="25"/>
      <c r="F476" s="26"/>
      <c r="G476" s="26"/>
      <c r="H476" s="24"/>
      <c r="I476" s="24"/>
      <c r="J476" s="24"/>
      <c r="K476" s="24"/>
      <c r="L476" s="24"/>
      <c r="M476" s="24"/>
    </row>
    <row r="477" spans="1:13" s="6" customFormat="1" ht="15.75" customHeight="1" x14ac:dyDescent="0.2">
      <c r="A477" s="89"/>
      <c r="B477" s="89"/>
      <c r="C477" s="68">
        <f>SUM(C475:C476)</f>
        <v>15000</v>
      </c>
      <c r="D477" s="68">
        <f t="shared" ref="D477:M477" si="950">SUM(D475:D476)</f>
        <v>0</v>
      </c>
      <c r="E477" s="68">
        <f t="shared" si="950"/>
        <v>0</v>
      </c>
      <c r="F477" s="68">
        <f t="shared" si="950"/>
        <v>0</v>
      </c>
      <c r="G477" s="68">
        <f t="shared" si="950"/>
        <v>0</v>
      </c>
      <c r="H477" s="68">
        <f t="shared" si="950"/>
        <v>0</v>
      </c>
      <c r="I477" s="68">
        <f t="shared" si="950"/>
        <v>0</v>
      </c>
      <c r="J477" s="68">
        <f t="shared" si="950"/>
        <v>15000</v>
      </c>
      <c r="K477" s="68">
        <f t="shared" si="950"/>
        <v>0</v>
      </c>
      <c r="L477" s="68">
        <f t="shared" si="950"/>
        <v>0</v>
      </c>
      <c r="M477" s="68">
        <f t="shared" si="950"/>
        <v>0</v>
      </c>
    </row>
    <row r="478" spans="1:13" s="6" customFormat="1" ht="15.75" customHeight="1" x14ac:dyDescent="0.2">
      <c r="A478" s="43"/>
      <c r="B478" s="42" t="s">
        <v>26</v>
      </c>
      <c r="C478" s="24">
        <f t="shared" si="898"/>
        <v>87330</v>
      </c>
      <c r="D478" s="24">
        <f>SUM(E478:F478)</f>
        <v>643</v>
      </c>
      <c r="E478" s="24">
        <v>520</v>
      </c>
      <c r="F478" s="24">
        <v>123</v>
      </c>
      <c r="G478" s="24">
        <v>21187</v>
      </c>
      <c r="H478" s="24">
        <v>65500</v>
      </c>
      <c r="I478" s="24"/>
      <c r="J478" s="24"/>
      <c r="K478" s="24"/>
      <c r="L478" s="24"/>
      <c r="M478" s="24"/>
    </row>
    <row r="479" spans="1:13" s="6" customFormat="1" ht="15.75" customHeight="1" x14ac:dyDescent="0.2">
      <c r="A479" s="43"/>
      <c r="B479" s="43"/>
      <c r="C479" s="24">
        <f>D479+G479+H479+I479+J479+K479+L479+M479</f>
        <v>0</v>
      </c>
      <c r="D479" s="24">
        <f>SUM(E479,F479)</f>
        <v>0</v>
      </c>
      <c r="E479" s="25"/>
      <c r="F479" s="26"/>
      <c r="G479" s="26"/>
      <c r="H479" s="24"/>
      <c r="I479" s="24"/>
      <c r="J479" s="24"/>
      <c r="K479" s="24"/>
      <c r="L479" s="24"/>
      <c r="M479" s="24"/>
    </row>
    <row r="480" spans="1:13" s="6" customFormat="1" ht="15.75" customHeight="1" x14ac:dyDescent="0.2">
      <c r="A480" s="89"/>
      <c r="B480" s="89"/>
      <c r="C480" s="68">
        <f>SUM(C478:C479)</f>
        <v>87330</v>
      </c>
      <c r="D480" s="68">
        <f t="shared" ref="D480" si="951">SUM(D478:D479)</f>
        <v>643</v>
      </c>
      <c r="E480" s="68">
        <f t="shared" ref="E480" si="952">SUM(E478:E479)</f>
        <v>520</v>
      </c>
      <c r="F480" s="68">
        <f t="shared" ref="F480" si="953">SUM(F478:F479)</f>
        <v>123</v>
      </c>
      <c r="G480" s="68">
        <f t="shared" ref="G480" si="954">SUM(G478:G479)</f>
        <v>21187</v>
      </c>
      <c r="H480" s="68">
        <f t="shared" ref="H480" si="955">SUM(H478:H479)</f>
        <v>65500</v>
      </c>
      <c r="I480" s="68">
        <f t="shared" ref="I480" si="956">SUM(I478:I479)</f>
        <v>0</v>
      </c>
      <c r="J480" s="68">
        <f t="shared" ref="J480" si="957">SUM(J478:J479)</f>
        <v>0</v>
      </c>
      <c r="K480" s="68">
        <f t="shared" ref="K480" si="958">SUM(K478:K479)</f>
        <v>0</v>
      </c>
      <c r="L480" s="68">
        <f t="shared" ref="L480" si="959">SUM(L478:L479)</f>
        <v>0</v>
      </c>
      <c r="M480" s="68">
        <f t="shared" ref="M480" si="960">SUM(M478:M479)</f>
        <v>0</v>
      </c>
    </row>
    <row r="481" spans="1:13" s="11" customFormat="1" ht="15.75" customHeight="1" x14ac:dyDescent="0.2">
      <c r="A481" s="86" t="s">
        <v>27</v>
      </c>
      <c r="B481" s="86" t="s">
        <v>28</v>
      </c>
      <c r="C481" s="29">
        <f>SUM(C484,C487,C490,C493,C496,C499,C502,C505,C508,C511,C514,C517,C520,C523,C526,C529)</f>
        <v>589846</v>
      </c>
      <c r="D481" s="29">
        <f t="shared" ref="D481:M481" si="961">SUM(D484,D487,D490,D493,D496,D499,D502,D505,D508,D511,D514,D517,D520,D523,D526,D529)</f>
        <v>423035</v>
      </c>
      <c r="E481" s="29">
        <f t="shared" si="961"/>
        <v>334161</v>
      </c>
      <c r="F481" s="29">
        <f t="shared" si="961"/>
        <v>88874</v>
      </c>
      <c r="G481" s="29">
        <f t="shared" si="961"/>
        <v>123547</v>
      </c>
      <c r="H481" s="29">
        <f t="shared" si="961"/>
        <v>0</v>
      </c>
      <c r="I481" s="29">
        <f t="shared" si="961"/>
        <v>0</v>
      </c>
      <c r="J481" s="29">
        <f t="shared" si="961"/>
        <v>42464</v>
      </c>
      <c r="K481" s="29">
        <f t="shared" si="961"/>
        <v>0</v>
      </c>
      <c r="L481" s="29">
        <f t="shared" si="961"/>
        <v>800</v>
      </c>
      <c r="M481" s="29">
        <f t="shared" si="961"/>
        <v>0</v>
      </c>
    </row>
    <row r="482" spans="1:13" s="6" customFormat="1" ht="15.75" customHeight="1" x14ac:dyDescent="0.2">
      <c r="A482" s="43"/>
      <c r="B482" s="43"/>
      <c r="C482" s="24">
        <f>D482+G482+H482+I482+J482+K482+L482+M482</f>
        <v>4312</v>
      </c>
      <c r="D482" s="24">
        <f>SUM(E482,F482)</f>
        <v>4176</v>
      </c>
      <c r="E482" s="25">
        <f>SUM(E485,E488,E491,E494,E497,E500,E503,E506,E509,E512,E515,E518,E521,E524,E527,E530)</f>
        <v>2823</v>
      </c>
      <c r="F482" s="25">
        <f t="shared" ref="F482:M482" si="962">SUM(F485,F488,F491,F494,F497,F500,F503,F506,F509,F512,F515,F518,F521,F524,F527,F530)</f>
        <v>1353</v>
      </c>
      <c r="G482" s="25">
        <f t="shared" si="962"/>
        <v>-385</v>
      </c>
      <c r="H482" s="25">
        <f t="shared" si="962"/>
        <v>0</v>
      </c>
      <c r="I482" s="25">
        <f t="shared" si="962"/>
        <v>0</v>
      </c>
      <c r="J482" s="25">
        <f t="shared" si="962"/>
        <v>521</v>
      </c>
      <c r="K482" s="25">
        <f t="shared" si="962"/>
        <v>0</v>
      </c>
      <c r="L482" s="25">
        <f t="shared" si="962"/>
        <v>0</v>
      </c>
      <c r="M482" s="25">
        <f t="shared" si="962"/>
        <v>0</v>
      </c>
    </row>
    <row r="483" spans="1:13" s="6" customFormat="1" ht="15.75" customHeight="1" x14ac:dyDescent="0.2">
      <c r="A483" s="84"/>
      <c r="B483" s="84"/>
      <c r="C483" s="68">
        <f>SUM(C481,C482)</f>
        <v>594158</v>
      </c>
      <c r="D483" s="68">
        <f t="shared" ref="D483:M483" si="963">SUM(D481,D482)</f>
        <v>427211</v>
      </c>
      <c r="E483" s="68">
        <f t="shared" si="963"/>
        <v>336984</v>
      </c>
      <c r="F483" s="68">
        <f t="shared" si="963"/>
        <v>90227</v>
      </c>
      <c r="G483" s="68">
        <f t="shared" si="963"/>
        <v>123162</v>
      </c>
      <c r="H483" s="68">
        <f t="shared" si="963"/>
        <v>0</v>
      </c>
      <c r="I483" s="68">
        <f t="shared" si="963"/>
        <v>0</v>
      </c>
      <c r="J483" s="68">
        <f t="shared" si="963"/>
        <v>42985</v>
      </c>
      <c r="K483" s="68">
        <f t="shared" si="963"/>
        <v>0</v>
      </c>
      <c r="L483" s="68">
        <f t="shared" si="963"/>
        <v>800</v>
      </c>
      <c r="M483" s="68">
        <f t="shared" si="963"/>
        <v>0</v>
      </c>
    </row>
    <row r="484" spans="1:13" s="6" customFormat="1" ht="15.75" customHeight="1" x14ac:dyDescent="0.2">
      <c r="A484" s="43"/>
      <c r="B484" s="42" t="s">
        <v>29</v>
      </c>
      <c r="C484" s="24">
        <f>SUM(D484,G484,H484:M484)</f>
        <v>217508</v>
      </c>
      <c r="D484" s="24">
        <f t="shared" si="899"/>
        <v>153073</v>
      </c>
      <c r="E484" s="26">
        <v>122026</v>
      </c>
      <c r="F484" s="26">
        <v>31047</v>
      </c>
      <c r="G484" s="26">
        <v>49135</v>
      </c>
      <c r="H484" s="24"/>
      <c r="I484" s="24"/>
      <c r="J484" s="24">
        <v>15300</v>
      </c>
      <c r="K484" s="24"/>
      <c r="L484" s="24"/>
      <c r="M484" s="24"/>
    </row>
    <row r="485" spans="1:13" s="6" customFormat="1" ht="15.75" customHeight="1" x14ac:dyDescent="0.2">
      <c r="A485" s="43"/>
      <c r="B485" s="43"/>
      <c r="C485" s="24">
        <f>D485+G485+H485+I485+J485+K485+L485+M485</f>
        <v>2260</v>
      </c>
      <c r="D485" s="24">
        <f>SUM(E485,F485)</f>
        <v>2260</v>
      </c>
      <c r="E485" s="25">
        <v>1610</v>
      </c>
      <c r="F485" s="26">
        <v>650</v>
      </c>
      <c r="G485" s="26">
        <v>182</v>
      </c>
      <c r="H485" s="24"/>
      <c r="I485" s="24"/>
      <c r="J485" s="24">
        <v>-182</v>
      </c>
      <c r="K485" s="24"/>
      <c r="L485" s="24"/>
      <c r="M485" s="24"/>
    </row>
    <row r="486" spans="1:13" s="6" customFormat="1" ht="15.75" customHeight="1" x14ac:dyDescent="0.2">
      <c r="A486" s="89"/>
      <c r="B486" s="89"/>
      <c r="C486" s="68">
        <f>SUM(C484:C485)</f>
        <v>219768</v>
      </c>
      <c r="D486" s="68">
        <f t="shared" ref="D486" si="964">SUM(D484:D485)</f>
        <v>155333</v>
      </c>
      <c r="E486" s="68">
        <f t="shared" ref="E486" si="965">SUM(E484:E485)</f>
        <v>123636</v>
      </c>
      <c r="F486" s="68">
        <f t="shared" ref="F486" si="966">SUM(F484:F485)</f>
        <v>31697</v>
      </c>
      <c r="G486" s="68">
        <f t="shared" ref="G486" si="967">SUM(G484:G485)</f>
        <v>49317</v>
      </c>
      <c r="H486" s="68">
        <f t="shared" ref="H486" si="968">SUM(H484:H485)</f>
        <v>0</v>
      </c>
      <c r="I486" s="68">
        <f t="shared" ref="I486" si="969">SUM(I484:I485)</f>
        <v>0</v>
      </c>
      <c r="J486" s="68">
        <f t="shared" ref="J486" si="970">SUM(J484:J485)</f>
        <v>15118</v>
      </c>
      <c r="K486" s="68">
        <f t="shared" ref="K486" si="971">SUM(K484:K485)</f>
        <v>0</v>
      </c>
      <c r="L486" s="68">
        <f t="shared" ref="L486" si="972">SUM(L484:L485)</f>
        <v>0</v>
      </c>
      <c r="M486" s="68">
        <f t="shared" ref="M486" si="973">SUM(M484:M485)</f>
        <v>0</v>
      </c>
    </row>
    <row r="487" spans="1:13" s="6" customFormat="1" ht="15.75" customHeight="1" x14ac:dyDescent="0.2">
      <c r="A487" s="43"/>
      <c r="B487" s="42" t="s">
        <v>30</v>
      </c>
      <c r="C487" s="24">
        <f t="shared" ref="C487:C514" si="974">SUM(D487,G487,H487:M487)</f>
        <v>13314</v>
      </c>
      <c r="D487" s="24">
        <f>SUM(E487:F487)</f>
        <v>8666</v>
      </c>
      <c r="E487" s="26">
        <v>7012</v>
      </c>
      <c r="F487" s="26">
        <v>1654</v>
      </c>
      <c r="G487" s="26">
        <v>3591</v>
      </c>
      <c r="H487" s="24"/>
      <c r="I487" s="24"/>
      <c r="J487" s="24">
        <v>1057</v>
      </c>
      <c r="K487" s="24"/>
      <c r="L487" s="24"/>
      <c r="M487" s="24"/>
    </row>
    <row r="488" spans="1:13" s="6" customFormat="1" ht="15.75" customHeight="1" x14ac:dyDescent="0.2">
      <c r="A488" s="43"/>
      <c r="B488" s="43"/>
      <c r="C488" s="24">
        <f>D488+G488+H488+I488+J488+K488+L488+M488</f>
        <v>102</v>
      </c>
      <c r="D488" s="24">
        <f>SUM(E488,F488)</f>
        <v>-348</v>
      </c>
      <c r="E488" s="25">
        <v>-348</v>
      </c>
      <c r="F488" s="26"/>
      <c r="G488" s="26">
        <v>-54</v>
      </c>
      <c r="H488" s="24"/>
      <c r="I488" s="24"/>
      <c r="J488" s="24">
        <v>504</v>
      </c>
      <c r="K488" s="24"/>
      <c r="L488" s="24"/>
      <c r="M488" s="24"/>
    </row>
    <row r="489" spans="1:13" s="6" customFormat="1" ht="15.75" customHeight="1" x14ac:dyDescent="0.2">
      <c r="A489" s="89"/>
      <c r="B489" s="89"/>
      <c r="C489" s="68">
        <f>SUM(C487:C488)</f>
        <v>13416</v>
      </c>
      <c r="D489" s="68">
        <f t="shared" ref="D489" si="975">SUM(D487:D488)</f>
        <v>8318</v>
      </c>
      <c r="E489" s="68">
        <f t="shared" ref="E489" si="976">SUM(E487:E488)</f>
        <v>6664</v>
      </c>
      <c r="F489" s="68">
        <f t="shared" ref="F489" si="977">SUM(F487:F488)</f>
        <v>1654</v>
      </c>
      <c r="G489" s="68">
        <f t="shared" ref="G489" si="978">SUM(G487:G488)</f>
        <v>3537</v>
      </c>
      <c r="H489" s="68">
        <f t="shared" ref="H489" si="979">SUM(H487:H488)</f>
        <v>0</v>
      </c>
      <c r="I489" s="68">
        <f t="shared" ref="I489" si="980">SUM(I487:I488)</f>
        <v>0</v>
      </c>
      <c r="J489" s="68">
        <f t="shared" ref="J489" si="981">SUM(J487:J488)</f>
        <v>1561</v>
      </c>
      <c r="K489" s="68">
        <f t="shared" ref="K489" si="982">SUM(K487:K488)</f>
        <v>0</v>
      </c>
      <c r="L489" s="68">
        <f t="shared" ref="L489" si="983">SUM(L487:L488)</f>
        <v>0</v>
      </c>
      <c r="M489" s="68">
        <f t="shared" ref="M489" si="984">SUM(M487:M488)</f>
        <v>0</v>
      </c>
    </row>
    <row r="490" spans="1:13" s="6" customFormat="1" ht="15.75" customHeight="1" x14ac:dyDescent="0.2">
      <c r="A490" s="43"/>
      <c r="B490" s="42" t="s">
        <v>133</v>
      </c>
      <c r="C490" s="24">
        <f>SUM(D490,G490,H490:M490)</f>
        <v>12094</v>
      </c>
      <c r="D490" s="24">
        <f>SUM(E490:F490)</f>
        <v>8171</v>
      </c>
      <c r="E490" s="26">
        <v>6592</v>
      </c>
      <c r="F490" s="26">
        <v>1579</v>
      </c>
      <c r="G490" s="26">
        <v>3085</v>
      </c>
      <c r="H490" s="24"/>
      <c r="I490" s="24"/>
      <c r="J490" s="24">
        <v>838</v>
      </c>
      <c r="K490" s="24"/>
      <c r="L490" s="24"/>
      <c r="M490" s="24"/>
    </row>
    <row r="491" spans="1:13" s="6" customFormat="1" ht="15.75" customHeight="1" x14ac:dyDescent="0.2">
      <c r="A491" s="43"/>
      <c r="B491" s="43"/>
      <c r="C491" s="24">
        <f>D491+G491+H491+I491+J491+K491+L491+M491</f>
        <v>0</v>
      </c>
      <c r="D491" s="24">
        <f>SUM(E491,F491)</f>
        <v>0</v>
      </c>
      <c r="E491" s="25">
        <v>-20</v>
      </c>
      <c r="F491" s="26">
        <v>20</v>
      </c>
      <c r="G491" s="26"/>
      <c r="H491" s="24"/>
      <c r="I491" s="24"/>
      <c r="J491" s="24"/>
      <c r="K491" s="24"/>
      <c r="L491" s="24"/>
      <c r="M491" s="24"/>
    </row>
    <row r="492" spans="1:13" s="6" customFormat="1" ht="15.75" customHeight="1" x14ac:dyDescent="0.2">
      <c r="A492" s="89"/>
      <c r="B492" s="89"/>
      <c r="C492" s="68">
        <f>SUM(C490:C491)</f>
        <v>12094</v>
      </c>
      <c r="D492" s="68">
        <f t="shared" ref="D492" si="985">SUM(D490:D491)</f>
        <v>8171</v>
      </c>
      <c r="E492" s="68">
        <f t="shared" ref="E492" si="986">SUM(E490:E491)</f>
        <v>6572</v>
      </c>
      <c r="F492" s="68">
        <f t="shared" ref="F492" si="987">SUM(F490:F491)</f>
        <v>1599</v>
      </c>
      <c r="G492" s="68">
        <f t="shared" ref="G492" si="988">SUM(G490:G491)</f>
        <v>3085</v>
      </c>
      <c r="H492" s="68">
        <f t="shared" ref="H492" si="989">SUM(H490:H491)</f>
        <v>0</v>
      </c>
      <c r="I492" s="68">
        <f t="shared" ref="I492" si="990">SUM(I490:I491)</f>
        <v>0</v>
      </c>
      <c r="J492" s="68">
        <f t="shared" ref="J492" si="991">SUM(J490:J491)</f>
        <v>838</v>
      </c>
      <c r="K492" s="68">
        <f t="shared" ref="K492" si="992">SUM(K490:K491)</f>
        <v>0</v>
      </c>
      <c r="L492" s="68">
        <f t="shared" ref="L492" si="993">SUM(L490:L491)</f>
        <v>0</v>
      </c>
      <c r="M492" s="68">
        <f t="shared" ref="M492" si="994">SUM(M490:M491)</f>
        <v>0</v>
      </c>
    </row>
    <row r="493" spans="1:13" s="6" customFormat="1" ht="15.75" customHeight="1" x14ac:dyDescent="0.2">
      <c r="A493" s="43"/>
      <c r="B493" s="42" t="s">
        <v>134</v>
      </c>
      <c r="C493" s="24">
        <f t="shared" si="974"/>
        <v>11768</v>
      </c>
      <c r="D493" s="24">
        <f>SUM(E493:F493)</f>
        <v>8083</v>
      </c>
      <c r="E493" s="26">
        <v>6502</v>
      </c>
      <c r="F493" s="26">
        <v>1581</v>
      </c>
      <c r="G493" s="26">
        <v>2847</v>
      </c>
      <c r="H493" s="24"/>
      <c r="I493" s="24"/>
      <c r="J493" s="24">
        <v>838</v>
      </c>
      <c r="K493" s="24"/>
      <c r="L493" s="24"/>
      <c r="M493" s="24"/>
    </row>
    <row r="494" spans="1:13" s="6" customFormat="1" ht="15.75" customHeight="1" x14ac:dyDescent="0.2">
      <c r="A494" s="43"/>
      <c r="B494" s="43"/>
      <c r="C494" s="24">
        <f>D494+G494+H494+I494+J494+K494+L494+M494</f>
        <v>0</v>
      </c>
      <c r="D494" s="24">
        <f>SUM(E494,F494)</f>
        <v>0</v>
      </c>
      <c r="E494" s="25">
        <v>-85</v>
      </c>
      <c r="F494" s="26">
        <v>85</v>
      </c>
      <c r="G494" s="26"/>
      <c r="H494" s="24"/>
      <c r="I494" s="24"/>
      <c r="J494" s="24"/>
      <c r="K494" s="24"/>
      <c r="L494" s="24"/>
      <c r="M494" s="24"/>
    </row>
    <row r="495" spans="1:13" s="6" customFormat="1" ht="15.75" customHeight="1" x14ac:dyDescent="0.2">
      <c r="A495" s="89"/>
      <c r="B495" s="89"/>
      <c r="C495" s="68">
        <f>SUM(C493:C494)</f>
        <v>11768</v>
      </c>
      <c r="D495" s="68">
        <f t="shared" ref="D495" si="995">SUM(D493:D494)</f>
        <v>8083</v>
      </c>
      <c r="E495" s="68">
        <f t="shared" ref="E495" si="996">SUM(E493:E494)</f>
        <v>6417</v>
      </c>
      <c r="F495" s="68">
        <f t="shared" ref="F495" si="997">SUM(F493:F494)</f>
        <v>1666</v>
      </c>
      <c r="G495" s="68">
        <f t="shared" ref="G495" si="998">SUM(G493:G494)</f>
        <v>2847</v>
      </c>
      <c r="H495" s="68">
        <f t="shared" ref="H495" si="999">SUM(H493:H494)</f>
        <v>0</v>
      </c>
      <c r="I495" s="68">
        <f t="shared" ref="I495" si="1000">SUM(I493:I494)</f>
        <v>0</v>
      </c>
      <c r="J495" s="68">
        <f t="shared" ref="J495" si="1001">SUM(J493:J494)</f>
        <v>838</v>
      </c>
      <c r="K495" s="68">
        <f t="shared" ref="K495" si="1002">SUM(K493:K494)</f>
        <v>0</v>
      </c>
      <c r="L495" s="68">
        <f t="shared" ref="L495" si="1003">SUM(L493:L494)</f>
        <v>0</v>
      </c>
      <c r="M495" s="68">
        <f t="shared" ref="M495" si="1004">SUM(M493:M494)</f>
        <v>0</v>
      </c>
    </row>
    <row r="496" spans="1:13" s="6" customFormat="1" ht="15.75" customHeight="1" x14ac:dyDescent="0.2">
      <c r="A496" s="43"/>
      <c r="B496" s="42" t="s">
        <v>31</v>
      </c>
      <c r="C496" s="24">
        <f t="shared" si="974"/>
        <v>18884</v>
      </c>
      <c r="D496" s="24">
        <f>SUM(E496:F496)</f>
        <v>11456</v>
      </c>
      <c r="E496" s="26">
        <v>9269</v>
      </c>
      <c r="F496" s="26">
        <v>2187</v>
      </c>
      <c r="G496" s="26">
        <v>6371</v>
      </c>
      <c r="H496" s="24"/>
      <c r="I496" s="24"/>
      <c r="J496" s="24">
        <v>1057</v>
      </c>
      <c r="K496" s="24"/>
      <c r="L496" s="24"/>
      <c r="M496" s="24"/>
    </row>
    <row r="497" spans="1:13" s="6" customFormat="1" ht="15.75" customHeight="1" x14ac:dyDescent="0.2">
      <c r="A497" s="43"/>
      <c r="B497" s="43"/>
      <c r="C497" s="24">
        <f>D497+G497+H497+I497+J497+K497+L497+M497</f>
        <v>0</v>
      </c>
      <c r="D497" s="24">
        <f>SUM(E497,F497)</f>
        <v>0</v>
      </c>
      <c r="E497" s="25"/>
      <c r="F497" s="26"/>
      <c r="G497" s="26"/>
      <c r="H497" s="24"/>
      <c r="I497" s="24"/>
      <c r="J497" s="24"/>
      <c r="K497" s="24"/>
      <c r="L497" s="24"/>
      <c r="M497" s="24"/>
    </row>
    <row r="498" spans="1:13" s="6" customFormat="1" ht="15.75" customHeight="1" x14ac:dyDescent="0.2">
      <c r="A498" s="89"/>
      <c r="B498" s="89"/>
      <c r="C498" s="68">
        <f>SUM(C496:C497)</f>
        <v>18884</v>
      </c>
      <c r="D498" s="68">
        <f t="shared" ref="D498" si="1005">SUM(D496:D497)</f>
        <v>11456</v>
      </c>
      <c r="E498" s="68">
        <f t="shared" ref="E498" si="1006">SUM(E496:E497)</f>
        <v>9269</v>
      </c>
      <c r="F498" s="68">
        <f t="shared" ref="F498" si="1007">SUM(F496:F497)</f>
        <v>2187</v>
      </c>
      <c r="G498" s="68">
        <f t="shared" ref="G498" si="1008">SUM(G496:G497)</f>
        <v>6371</v>
      </c>
      <c r="H498" s="68">
        <f t="shared" ref="H498" si="1009">SUM(H496:H497)</f>
        <v>0</v>
      </c>
      <c r="I498" s="68">
        <f t="shared" ref="I498" si="1010">SUM(I496:I497)</f>
        <v>0</v>
      </c>
      <c r="J498" s="68">
        <f t="shared" ref="J498" si="1011">SUM(J496:J497)</f>
        <v>1057</v>
      </c>
      <c r="K498" s="68">
        <f t="shared" ref="K498" si="1012">SUM(K496:K497)</f>
        <v>0</v>
      </c>
      <c r="L498" s="68">
        <f t="shared" ref="L498" si="1013">SUM(L496:L497)</f>
        <v>0</v>
      </c>
      <c r="M498" s="68">
        <f t="shared" ref="M498" si="1014">SUM(M496:M497)</f>
        <v>0</v>
      </c>
    </row>
    <row r="499" spans="1:13" s="6" customFormat="1" ht="15.75" customHeight="1" x14ac:dyDescent="0.2">
      <c r="A499" s="43"/>
      <c r="B499" s="42" t="s">
        <v>32</v>
      </c>
      <c r="C499" s="24">
        <f t="shared" si="974"/>
        <v>16407</v>
      </c>
      <c r="D499" s="24">
        <f t="shared" si="899"/>
        <v>10879</v>
      </c>
      <c r="E499" s="26">
        <v>8669</v>
      </c>
      <c r="F499" s="26">
        <v>2210</v>
      </c>
      <c r="G499" s="26">
        <v>4471</v>
      </c>
      <c r="H499" s="24"/>
      <c r="I499" s="24"/>
      <c r="J499" s="24">
        <v>1057</v>
      </c>
      <c r="K499" s="24"/>
      <c r="L499" s="24"/>
      <c r="M499" s="24"/>
    </row>
    <row r="500" spans="1:13" s="6" customFormat="1" ht="15.75" customHeight="1" x14ac:dyDescent="0.2">
      <c r="A500" s="43"/>
      <c r="B500" s="43"/>
      <c r="C500" s="24">
        <f>D500+G500+H500+I500+J500+K500+L500+M500</f>
        <v>490</v>
      </c>
      <c r="D500" s="24">
        <f>SUM(E500,F500)</f>
        <v>490</v>
      </c>
      <c r="E500" s="25">
        <v>340</v>
      </c>
      <c r="F500" s="26">
        <v>150</v>
      </c>
      <c r="G500" s="26"/>
      <c r="H500" s="24"/>
      <c r="I500" s="24"/>
      <c r="J500" s="24"/>
      <c r="K500" s="24"/>
      <c r="L500" s="24"/>
      <c r="M500" s="24"/>
    </row>
    <row r="501" spans="1:13" s="6" customFormat="1" ht="15.75" customHeight="1" x14ac:dyDescent="0.2">
      <c r="A501" s="89"/>
      <c r="B501" s="89"/>
      <c r="C501" s="68">
        <f>SUM(C499:C500)</f>
        <v>16897</v>
      </c>
      <c r="D501" s="68">
        <f t="shared" ref="D501" si="1015">SUM(D499:D500)</f>
        <v>11369</v>
      </c>
      <c r="E501" s="68">
        <f t="shared" ref="E501" si="1016">SUM(E499:E500)</f>
        <v>9009</v>
      </c>
      <c r="F501" s="68">
        <f t="shared" ref="F501" si="1017">SUM(F499:F500)</f>
        <v>2360</v>
      </c>
      <c r="G501" s="68">
        <f t="shared" ref="G501" si="1018">SUM(G499:G500)</f>
        <v>4471</v>
      </c>
      <c r="H501" s="68">
        <f t="shared" ref="H501" si="1019">SUM(H499:H500)</f>
        <v>0</v>
      </c>
      <c r="I501" s="68">
        <f t="shared" ref="I501" si="1020">SUM(I499:I500)</f>
        <v>0</v>
      </c>
      <c r="J501" s="68">
        <f t="shared" ref="J501" si="1021">SUM(J499:J500)</f>
        <v>1057</v>
      </c>
      <c r="K501" s="68">
        <f t="shared" ref="K501" si="1022">SUM(K499:K500)</f>
        <v>0</v>
      </c>
      <c r="L501" s="68">
        <f t="shared" ref="L501" si="1023">SUM(L499:L500)</f>
        <v>0</v>
      </c>
      <c r="M501" s="68">
        <f t="shared" ref="M501" si="1024">SUM(M499:M500)</f>
        <v>0</v>
      </c>
    </row>
    <row r="502" spans="1:13" s="6" customFormat="1" ht="15.75" customHeight="1" x14ac:dyDescent="0.2">
      <c r="A502" s="43"/>
      <c r="B502" s="42" t="s">
        <v>33</v>
      </c>
      <c r="C502" s="24">
        <f t="shared" si="974"/>
        <v>11411</v>
      </c>
      <c r="D502" s="24">
        <f>SUM(E502:F502)</f>
        <v>8186</v>
      </c>
      <c r="E502" s="26">
        <v>6623</v>
      </c>
      <c r="F502" s="26">
        <v>1563</v>
      </c>
      <c r="G502" s="26">
        <v>2343</v>
      </c>
      <c r="H502" s="24"/>
      <c r="I502" s="24"/>
      <c r="J502" s="24">
        <v>882</v>
      </c>
      <c r="K502" s="24"/>
      <c r="L502" s="24"/>
      <c r="M502" s="24"/>
    </row>
    <row r="503" spans="1:13" s="6" customFormat="1" ht="15.75" customHeight="1" x14ac:dyDescent="0.2">
      <c r="A503" s="43"/>
      <c r="B503" s="43"/>
      <c r="C503" s="24">
        <f>D503+G503+H503+I503+J503+K503+L503+M503</f>
        <v>420</v>
      </c>
      <c r="D503" s="24">
        <f>SUM(E503,F503)</f>
        <v>299</v>
      </c>
      <c r="E503" s="25">
        <v>229</v>
      </c>
      <c r="F503" s="26">
        <v>70</v>
      </c>
      <c r="G503" s="26">
        <v>72</v>
      </c>
      <c r="H503" s="24"/>
      <c r="I503" s="24"/>
      <c r="J503" s="24">
        <v>49</v>
      </c>
      <c r="K503" s="24"/>
      <c r="L503" s="24"/>
      <c r="M503" s="24"/>
    </row>
    <row r="504" spans="1:13" s="6" customFormat="1" ht="15.75" customHeight="1" x14ac:dyDescent="0.2">
      <c r="A504" s="89"/>
      <c r="B504" s="89"/>
      <c r="C504" s="68">
        <f>SUM(C502:C503)</f>
        <v>11831</v>
      </c>
      <c r="D504" s="68">
        <f t="shared" ref="D504" si="1025">SUM(D502:D503)</f>
        <v>8485</v>
      </c>
      <c r="E504" s="68">
        <f t="shared" ref="E504" si="1026">SUM(E502:E503)</f>
        <v>6852</v>
      </c>
      <c r="F504" s="68">
        <f t="shared" ref="F504" si="1027">SUM(F502:F503)</f>
        <v>1633</v>
      </c>
      <c r="G504" s="68">
        <f t="shared" ref="G504" si="1028">SUM(G502:G503)</f>
        <v>2415</v>
      </c>
      <c r="H504" s="68">
        <f t="shared" ref="H504" si="1029">SUM(H502:H503)</f>
        <v>0</v>
      </c>
      <c r="I504" s="68">
        <f t="shared" ref="I504" si="1030">SUM(I502:I503)</f>
        <v>0</v>
      </c>
      <c r="J504" s="68">
        <f t="shared" ref="J504" si="1031">SUM(J502:J503)</f>
        <v>931</v>
      </c>
      <c r="K504" s="68">
        <f t="shared" ref="K504" si="1032">SUM(K502:K503)</f>
        <v>0</v>
      </c>
      <c r="L504" s="68">
        <f t="shared" ref="L504" si="1033">SUM(L502:L503)</f>
        <v>0</v>
      </c>
      <c r="M504" s="68">
        <f t="shared" ref="M504" si="1034">SUM(M502:M503)</f>
        <v>0</v>
      </c>
    </row>
    <row r="505" spans="1:13" s="6" customFormat="1" ht="15.75" customHeight="1" x14ac:dyDescent="0.2">
      <c r="A505" s="43"/>
      <c r="B505" s="42" t="s">
        <v>135</v>
      </c>
      <c r="C505" s="24">
        <f>SUM(D505,G505,H505:M505)</f>
        <v>19272</v>
      </c>
      <c r="D505" s="24">
        <f>SUM(E505:F505)</f>
        <v>10961</v>
      </c>
      <c r="E505" s="26">
        <v>8869</v>
      </c>
      <c r="F505" s="26">
        <v>2092</v>
      </c>
      <c r="G505" s="26">
        <v>7254</v>
      </c>
      <c r="H505" s="24"/>
      <c r="I505" s="24"/>
      <c r="J505" s="24">
        <v>1057</v>
      </c>
      <c r="K505" s="24"/>
      <c r="L505" s="24"/>
      <c r="M505" s="24"/>
    </row>
    <row r="506" spans="1:13" s="6" customFormat="1" ht="15.75" customHeight="1" x14ac:dyDescent="0.2">
      <c r="A506" s="43"/>
      <c r="B506" s="43"/>
      <c r="C506" s="24">
        <f>D506+G506+H506+I506+J506+K506+L506+M506</f>
        <v>340</v>
      </c>
      <c r="D506" s="24">
        <f>SUM(E506,F506)</f>
        <v>340</v>
      </c>
      <c r="E506" s="25">
        <v>270</v>
      </c>
      <c r="F506" s="26">
        <v>70</v>
      </c>
      <c r="G506" s="26"/>
      <c r="H506" s="24"/>
      <c r="I506" s="24"/>
      <c r="J506" s="24"/>
      <c r="K506" s="24"/>
      <c r="L506" s="24"/>
      <c r="M506" s="24"/>
    </row>
    <row r="507" spans="1:13" s="6" customFormat="1" ht="15.75" customHeight="1" x14ac:dyDescent="0.2">
      <c r="A507" s="89"/>
      <c r="B507" s="89"/>
      <c r="C507" s="68">
        <f>SUM(C505:C506)</f>
        <v>19612</v>
      </c>
      <c r="D507" s="68">
        <f t="shared" ref="D507" si="1035">SUM(D505:D506)</f>
        <v>11301</v>
      </c>
      <c r="E507" s="68">
        <f t="shared" ref="E507" si="1036">SUM(E505:E506)</f>
        <v>9139</v>
      </c>
      <c r="F507" s="68">
        <f t="shared" ref="F507" si="1037">SUM(F505:F506)</f>
        <v>2162</v>
      </c>
      <c r="G507" s="68">
        <f t="shared" ref="G507" si="1038">SUM(G505:G506)</f>
        <v>7254</v>
      </c>
      <c r="H507" s="68">
        <f t="shared" ref="H507" si="1039">SUM(H505:H506)</f>
        <v>0</v>
      </c>
      <c r="I507" s="68">
        <f t="shared" ref="I507" si="1040">SUM(I505:I506)</f>
        <v>0</v>
      </c>
      <c r="J507" s="68">
        <f t="shared" ref="J507" si="1041">SUM(J505:J506)</f>
        <v>1057</v>
      </c>
      <c r="K507" s="68">
        <f t="shared" ref="K507" si="1042">SUM(K505:K506)</f>
        <v>0</v>
      </c>
      <c r="L507" s="68">
        <f t="shared" ref="L507" si="1043">SUM(L505:L506)</f>
        <v>0</v>
      </c>
      <c r="M507" s="68">
        <f t="shared" ref="M507" si="1044">SUM(M505:M506)</f>
        <v>0</v>
      </c>
    </row>
    <row r="508" spans="1:13" s="6" customFormat="1" ht="15.75" customHeight="1" x14ac:dyDescent="0.2">
      <c r="A508" s="43"/>
      <c r="B508" s="42" t="s">
        <v>34</v>
      </c>
      <c r="C508" s="24">
        <f t="shared" si="974"/>
        <v>13526</v>
      </c>
      <c r="D508" s="24">
        <f>SUM(E508:F508)</f>
        <v>9160</v>
      </c>
      <c r="E508" s="26">
        <v>7402</v>
      </c>
      <c r="F508" s="26">
        <v>1758</v>
      </c>
      <c r="G508" s="26">
        <v>3309</v>
      </c>
      <c r="H508" s="24"/>
      <c r="I508" s="24"/>
      <c r="J508" s="24">
        <v>1057</v>
      </c>
      <c r="K508" s="24"/>
      <c r="L508" s="24"/>
      <c r="M508" s="24"/>
    </row>
    <row r="509" spans="1:13" s="6" customFormat="1" ht="15.75" customHeight="1" x14ac:dyDescent="0.2">
      <c r="A509" s="43"/>
      <c r="B509" s="43"/>
      <c r="C509" s="24">
        <f>D509+G509+H509+I509+J509+K509+L509+M509</f>
        <v>0</v>
      </c>
      <c r="D509" s="24">
        <f>SUM(E509,F509)</f>
        <v>0</v>
      </c>
      <c r="E509" s="25"/>
      <c r="F509" s="26"/>
      <c r="G509" s="26"/>
      <c r="H509" s="24"/>
      <c r="I509" s="24"/>
      <c r="J509" s="24"/>
      <c r="K509" s="24"/>
      <c r="L509" s="24"/>
      <c r="M509" s="24"/>
    </row>
    <row r="510" spans="1:13" s="6" customFormat="1" ht="15.75" customHeight="1" x14ac:dyDescent="0.2">
      <c r="A510" s="89"/>
      <c r="B510" s="89"/>
      <c r="C510" s="68">
        <f>SUM(C508:C509)</f>
        <v>13526</v>
      </c>
      <c r="D510" s="68">
        <f t="shared" ref="D510" si="1045">SUM(D508:D509)</f>
        <v>9160</v>
      </c>
      <c r="E510" s="68">
        <f t="shared" ref="E510" si="1046">SUM(E508:E509)</f>
        <v>7402</v>
      </c>
      <c r="F510" s="68">
        <f t="shared" ref="F510" si="1047">SUM(F508:F509)</f>
        <v>1758</v>
      </c>
      <c r="G510" s="68">
        <f t="shared" ref="G510" si="1048">SUM(G508:G509)</f>
        <v>3309</v>
      </c>
      <c r="H510" s="68">
        <f t="shared" ref="H510" si="1049">SUM(H508:H509)</f>
        <v>0</v>
      </c>
      <c r="I510" s="68">
        <f t="shared" ref="I510" si="1050">SUM(I508:I509)</f>
        <v>0</v>
      </c>
      <c r="J510" s="68">
        <f t="shared" ref="J510" si="1051">SUM(J508:J509)</f>
        <v>1057</v>
      </c>
      <c r="K510" s="68">
        <f t="shared" ref="K510" si="1052">SUM(K508:K509)</f>
        <v>0</v>
      </c>
      <c r="L510" s="68">
        <f t="shared" ref="L510" si="1053">SUM(L508:L509)</f>
        <v>0</v>
      </c>
      <c r="M510" s="68">
        <f t="shared" ref="M510" si="1054">SUM(M508:M509)</f>
        <v>0</v>
      </c>
    </row>
    <row r="511" spans="1:13" s="6" customFormat="1" ht="15.75" customHeight="1" x14ac:dyDescent="0.2">
      <c r="A511" s="43"/>
      <c r="B511" s="42" t="s">
        <v>35</v>
      </c>
      <c r="C511" s="24">
        <f t="shared" si="974"/>
        <v>12386</v>
      </c>
      <c r="D511" s="24">
        <f t="shared" si="899"/>
        <v>8163</v>
      </c>
      <c r="E511" s="26">
        <v>6502</v>
      </c>
      <c r="F511" s="26">
        <v>1661</v>
      </c>
      <c r="G511" s="26">
        <v>3166</v>
      </c>
      <c r="H511" s="24"/>
      <c r="I511" s="24"/>
      <c r="J511" s="24">
        <v>1057</v>
      </c>
      <c r="K511" s="24"/>
      <c r="L511" s="24"/>
      <c r="M511" s="24"/>
    </row>
    <row r="512" spans="1:13" s="6" customFormat="1" ht="15.75" customHeight="1" x14ac:dyDescent="0.2">
      <c r="A512" s="43"/>
      <c r="B512" s="43"/>
      <c r="C512" s="24">
        <f>D512+G512+H512+I512+J512+K512+L512+M512</f>
        <v>700</v>
      </c>
      <c r="D512" s="24">
        <f>SUM(E512,F512)</f>
        <v>700</v>
      </c>
      <c r="E512" s="25">
        <v>600</v>
      </c>
      <c r="F512" s="26">
        <v>100</v>
      </c>
      <c r="G512" s="26"/>
      <c r="H512" s="24"/>
      <c r="I512" s="24"/>
      <c r="J512" s="24"/>
      <c r="K512" s="24"/>
      <c r="L512" s="24"/>
      <c r="M512" s="24"/>
    </row>
    <row r="513" spans="1:13" s="6" customFormat="1" ht="15.75" customHeight="1" x14ac:dyDescent="0.2">
      <c r="A513" s="89"/>
      <c r="B513" s="89"/>
      <c r="C513" s="68">
        <f>SUM(C511:C512)</f>
        <v>13086</v>
      </c>
      <c r="D513" s="68">
        <f t="shared" ref="D513" si="1055">SUM(D511:D512)</f>
        <v>8863</v>
      </c>
      <c r="E513" s="68">
        <f t="shared" ref="E513" si="1056">SUM(E511:E512)</f>
        <v>7102</v>
      </c>
      <c r="F513" s="68">
        <f t="shared" ref="F513" si="1057">SUM(F511:F512)</f>
        <v>1761</v>
      </c>
      <c r="G513" s="68">
        <f t="shared" ref="G513" si="1058">SUM(G511:G512)</f>
        <v>3166</v>
      </c>
      <c r="H513" s="68">
        <f t="shared" ref="H513" si="1059">SUM(H511:H512)</f>
        <v>0</v>
      </c>
      <c r="I513" s="68">
        <f t="shared" ref="I513" si="1060">SUM(I511:I512)</f>
        <v>0</v>
      </c>
      <c r="J513" s="68">
        <f t="shared" ref="J513" si="1061">SUM(J511:J512)</f>
        <v>1057</v>
      </c>
      <c r="K513" s="68">
        <f t="shared" ref="K513" si="1062">SUM(K511:K512)</f>
        <v>0</v>
      </c>
      <c r="L513" s="68">
        <f t="shared" ref="L513" si="1063">SUM(L511:L512)</f>
        <v>0</v>
      </c>
      <c r="M513" s="68">
        <f t="shared" ref="M513" si="1064">SUM(M511:M512)</f>
        <v>0</v>
      </c>
    </row>
    <row r="514" spans="1:13" s="6" customFormat="1" ht="15.75" customHeight="1" x14ac:dyDescent="0.2">
      <c r="A514" s="43"/>
      <c r="B514" s="42" t="s">
        <v>36</v>
      </c>
      <c r="C514" s="24">
        <f t="shared" si="974"/>
        <v>12161</v>
      </c>
      <c r="D514" s="24">
        <f t="shared" si="899"/>
        <v>8426</v>
      </c>
      <c r="E514" s="26">
        <v>6802</v>
      </c>
      <c r="F514" s="26">
        <v>1624</v>
      </c>
      <c r="G514" s="26">
        <v>2897</v>
      </c>
      <c r="H514" s="24"/>
      <c r="I514" s="24"/>
      <c r="J514" s="24">
        <v>838</v>
      </c>
      <c r="K514" s="24"/>
      <c r="L514" s="24"/>
      <c r="M514" s="24"/>
    </row>
    <row r="515" spans="1:13" s="6" customFormat="1" ht="15.75" customHeight="1" x14ac:dyDescent="0.2">
      <c r="A515" s="43"/>
      <c r="B515" s="43"/>
      <c r="C515" s="24">
        <f>D515+G515+H515+I515+J515+K515+L515+M515</f>
        <v>0</v>
      </c>
      <c r="D515" s="24">
        <f>SUM(E515,F515)</f>
        <v>0</v>
      </c>
      <c r="E515" s="25"/>
      <c r="F515" s="26"/>
      <c r="G515" s="26"/>
      <c r="H515" s="24"/>
      <c r="I515" s="24"/>
      <c r="J515" s="24"/>
      <c r="K515" s="24"/>
      <c r="L515" s="24"/>
      <c r="M515" s="24"/>
    </row>
    <row r="516" spans="1:13" s="6" customFormat="1" ht="15.75" customHeight="1" x14ac:dyDescent="0.2">
      <c r="A516" s="89"/>
      <c r="B516" s="89"/>
      <c r="C516" s="68">
        <f>SUM(C514:C515)</f>
        <v>12161</v>
      </c>
      <c r="D516" s="68">
        <f t="shared" ref="D516" si="1065">SUM(D514:D515)</f>
        <v>8426</v>
      </c>
      <c r="E516" s="68">
        <f t="shared" ref="E516" si="1066">SUM(E514:E515)</f>
        <v>6802</v>
      </c>
      <c r="F516" s="68">
        <f t="shared" ref="F516" si="1067">SUM(F514:F515)</f>
        <v>1624</v>
      </c>
      <c r="G516" s="68">
        <f t="shared" ref="G516" si="1068">SUM(G514:G515)</f>
        <v>2897</v>
      </c>
      <c r="H516" s="68">
        <f t="shared" ref="H516" si="1069">SUM(H514:H515)</f>
        <v>0</v>
      </c>
      <c r="I516" s="68">
        <f t="shared" ref="I516" si="1070">SUM(I514:I515)</f>
        <v>0</v>
      </c>
      <c r="J516" s="68">
        <f t="shared" ref="J516" si="1071">SUM(J514:J515)</f>
        <v>838</v>
      </c>
      <c r="K516" s="68">
        <f t="shared" ref="K516" si="1072">SUM(K514:K515)</f>
        <v>0</v>
      </c>
      <c r="L516" s="68">
        <f t="shared" ref="L516" si="1073">SUM(L514:L515)</f>
        <v>0</v>
      </c>
      <c r="M516" s="68">
        <f t="shared" ref="M516" si="1074">SUM(M514:M515)</f>
        <v>0</v>
      </c>
    </row>
    <row r="517" spans="1:13" s="6" customFormat="1" ht="15.75" customHeight="1" x14ac:dyDescent="0.2">
      <c r="A517" s="43"/>
      <c r="B517" s="42" t="s">
        <v>298</v>
      </c>
      <c r="C517" s="24">
        <f t="shared" ref="C517" si="1075">SUM(D517,G517,H517:M517)</f>
        <v>15641</v>
      </c>
      <c r="D517" s="24">
        <f t="shared" ref="D517" si="1076">SUM(E517:F517)</f>
        <v>11676</v>
      </c>
      <c r="E517" s="26">
        <v>9018</v>
      </c>
      <c r="F517" s="26">
        <v>2658</v>
      </c>
      <c r="G517" s="26">
        <v>2215</v>
      </c>
      <c r="H517" s="24"/>
      <c r="I517" s="24"/>
      <c r="J517" s="24">
        <v>1750</v>
      </c>
      <c r="K517" s="24"/>
      <c r="L517" s="24"/>
      <c r="M517" s="24"/>
    </row>
    <row r="518" spans="1:13" s="6" customFormat="1" ht="15.75" customHeight="1" x14ac:dyDescent="0.2">
      <c r="A518" s="43"/>
      <c r="B518" s="43"/>
      <c r="C518" s="24">
        <f>D518+G518+H518+I518+J518+K518+L518+M518</f>
        <v>0</v>
      </c>
      <c r="D518" s="24">
        <f>SUM(E518,F518)</f>
        <v>0</v>
      </c>
      <c r="E518" s="25"/>
      <c r="F518" s="26"/>
      <c r="G518" s="26">
        <v>-95</v>
      </c>
      <c r="H518" s="24"/>
      <c r="I518" s="24"/>
      <c r="J518" s="24">
        <v>95</v>
      </c>
      <c r="K518" s="24"/>
      <c r="L518" s="24"/>
      <c r="M518" s="24"/>
    </row>
    <row r="519" spans="1:13" s="6" customFormat="1" ht="15.75" customHeight="1" x14ac:dyDescent="0.2">
      <c r="A519" s="89"/>
      <c r="B519" s="89"/>
      <c r="C519" s="68">
        <f>SUM(C517:C518)</f>
        <v>15641</v>
      </c>
      <c r="D519" s="68">
        <f t="shared" ref="D519:M519" si="1077">SUM(D517:D518)</f>
        <v>11676</v>
      </c>
      <c r="E519" s="68">
        <f t="shared" si="1077"/>
        <v>9018</v>
      </c>
      <c r="F519" s="68">
        <f t="shared" si="1077"/>
        <v>2658</v>
      </c>
      <c r="G519" s="68">
        <f t="shared" si="1077"/>
        <v>2120</v>
      </c>
      <c r="H519" s="68">
        <f t="shared" si="1077"/>
        <v>0</v>
      </c>
      <c r="I519" s="68">
        <f t="shared" si="1077"/>
        <v>0</v>
      </c>
      <c r="J519" s="68">
        <f t="shared" si="1077"/>
        <v>1845</v>
      </c>
      <c r="K519" s="68">
        <f t="shared" si="1077"/>
        <v>0</v>
      </c>
      <c r="L519" s="68">
        <f t="shared" si="1077"/>
        <v>0</v>
      </c>
      <c r="M519" s="68">
        <f t="shared" si="1077"/>
        <v>0</v>
      </c>
    </row>
    <row r="520" spans="1:13" s="6" customFormat="1" ht="15.75" customHeight="1" x14ac:dyDescent="0.2">
      <c r="A520" s="43"/>
      <c r="B520" s="42" t="s">
        <v>299</v>
      </c>
      <c r="C520" s="24">
        <f t="shared" ref="C520" si="1078">SUM(D520,G520,H520:M520)</f>
        <v>16221</v>
      </c>
      <c r="D520" s="24">
        <f t="shared" ref="D520" si="1079">SUM(E520:F520)</f>
        <v>11676</v>
      </c>
      <c r="E520" s="26">
        <v>9018</v>
      </c>
      <c r="F520" s="26">
        <v>2658</v>
      </c>
      <c r="G520" s="26">
        <v>3245</v>
      </c>
      <c r="H520" s="24"/>
      <c r="I520" s="24"/>
      <c r="J520" s="24">
        <v>1300</v>
      </c>
      <c r="K520" s="24"/>
      <c r="L520" s="24"/>
      <c r="M520" s="24"/>
    </row>
    <row r="521" spans="1:13" s="6" customFormat="1" ht="15.75" customHeight="1" x14ac:dyDescent="0.2">
      <c r="A521" s="43"/>
      <c r="B521" s="43"/>
      <c r="C521" s="24">
        <f>D521+G521+H521+I521+J521+K521+L521+M521</f>
        <v>0</v>
      </c>
      <c r="D521" s="24">
        <f>SUM(E521,F521)</f>
        <v>90</v>
      </c>
      <c r="E521" s="25">
        <v>73</v>
      </c>
      <c r="F521" s="26">
        <v>17</v>
      </c>
      <c r="G521" s="26">
        <v>-90</v>
      </c>
      <c r="H521" s="24"/>
      <c r="I521" s="24"/>
      <c r="J521" s="24"/>
      <c r="K521" s="24"/>
      <c r="L521" s="24"/>
      <c r="M521" s="24"/>
    </row>
    <row r="522" spans="1:13" s="6" customFormat="1" ht="15.75" customHeight="1" x14ac:dyDescent="0.2">
      <c r="A522" s="89"/>
      <c r="B522" s="89"/>
      <c r="C522" s="68">
        <f>SUM(C520:C521)</f>
        <v>16221</v>
      </c>
      <c r="D522" s="68">
        <f t="shared" ref="D522:M522" si="1080">SUM(D520:D521)</f>
        <v>11766</v>
      </c>
      <c r="E522" s="68">
        <f t="shared" si="1080"/>
        <v>9091</v>
      </c>
      <c r="F522" s="68">
        <f t="shared" si="1080"/>
        <v>2675</v>
      </c>
      <c r="G522" s="68">
        <f t="shared" si="1080"/>
        <v>3155</v>
      </c>
      <c r="H522" s="68">
        <f t="shared" si="1080"/>
        <v>0</v>
      </c>
      <c r="I522" s="68">
        <f t="shared" si="1080"/>
        <v>0</v>
      </c>
      <c r="J522" s="68">
        <f t="shared" si="1080"/>
        <v>1300</v>
      </c>
      <c r="K522" s="68">
        <f t="shared" si="1080"/>
        <v>0</v>
      </c>
      <c r="L522" s="68">
        <f t="shared" si="1080"/>
        <v>0</v>
      </c>
      <c r="M522" s="68">
        <f t="shared" si="1080"/>
        <v>0</v>
      </c>
    </row>
    <row r="523" spans="1:13" s="6" customFormat="1" ht="15.75" customHeight="1" x14ac:dyDescent="0.2">
      <c r="A523" s="43"/>
      <c r="B523" s="42" t="s">
        <v>300</v>
      </c>
      <c r="C523" s="24">
        <f t="shared" ref="C523" si="1081">SUM(D523,G523,H523:M523)</f>
        <v>17526</v>
      </c>
      <c r="D523" s="24">
        <f t="shared" ref="D523" si="1082">SUM(E523:F523)</f>
        <v>11676</v>
      </c>
      <c r="E523" s="26">
        <v>9018</v>
      </c>
      <c r="F523" s="26">
        <v>2658</v>
      </c>
      <c r="G523" s="26">
        <v>4550</v>
      </c>
      <c r="H523" s="24"/>
      <c r="I523" s="24"/>
      <c r="J523" s="24">
        <v>1300</v>
      </c>
      <c r="K523" s="24"/>
      <c r="L523" s="24"/>
      <c r="M523" s="24"/>
    </row>
    <row r="524" spans="1:13" s="6" customFormat="1" ht="15.75" customHeight="1" x14ac:dyDescent="0.2">
      <c r="A524" s="43"/>
      <c r="B524" s="43"/>
      <c r="C524" s="24">
        <f>D524+G524+H524+I524+J524+K524+L524+M524</f>
        <v>-657</v>
      </c>
      <c r="D524" s="24">
        <f>SUM(E524,F524)</f>
        <v>-657</v>
      </c>
      <c r="E524" s="25">
        <v>-657</v>
      </c>
      <c r="F524" s="26"/>
      <c r="G524" s="26"/>
      <c r="H524" s="24"/>
      <c r="I524" s="24"/>
      <c r="J524" s="24"/>
      <c r="K524" s="24"/>
      <c r="L524" s="24"/>
      <c r="M524" s="24"/>
    </row>
    <row r="525" spans="1:13" s="6" customFormat="1" ht="15.75" customHeight="1" x14ac:dyDescent="0.2">
      <c r="A525" s="89"/>
      <c r="B525" s="89"/>
      <c r="C525" s="68">
        <f>SUM(C523:C524)</f>
        <v>16869</v>
      </c>
      <c r="D525" s="68">
        <f t="shared" ref="D525:M525" si="1083">SUM(D523:D524)</f>
        <v>11019</v>
      </c>
      <c r="E525" s="68">
        <f t="shared" si="1083"/>
        <v>8361</v>
      </c>
      <c r="F525" s="68">
        <f t="shared" si="1083"/>
        <v>2658</v>
      </c>
      <c r="G525" s="68">
        <f t="shared" si="1083"/>
        <v>4550</v>
      </c>
      <c r="H525" s="68">
        <f t="shared" si="1083"/>
        <v>0</v>
      </c>
      <c r="I525" s="68">
        <f t="shared" si="1083"/>
        <v>0</v>
      </c>
      <c r="J525" s="68">
        <f t="shared" si="1083"/>
        <v>1300</v>
      </c>
      <c r="K525" s="68">
        <f t="shared" si="1083"/>
        <v>0</v>
      </c>
      <c r="L525" s="68">
        <f t="shared" si="1083"/>
        <v>0</v>
      </c>
      <c r="M525" s="68">
        <f t="shared" si="1083"/>
        <v>0</v>
      </c>
    </row>
    <row r="526" spans="1:13" s="6" customFormat="1" ht="15.75" customHeight="1" x14ac:dyDescent="0.2">
      <c r="A526" s="43"/>
      <c r="B526" s="42" t="s">
        <v>301</v>
      </c>
      <c r="C526" s="24">
        <f t="shared" ref="C526" si="1084">SUM(D526,G526,H526:M526)</f>
        <v>15559</v>
      </c>
      <c r="D526" s="24">
        <f t="shared" ref="D526" si="1085">SUM(E526:F526)</f>
        <v>11749</v>
      </c>
      <c r="E526" s="26">
        <v>9091</v>
      </c>
      <c r="F526" s="26">
        <v>2658</v>
      </c>
      <c r="G526" s="26">
        <v>1750</v>
      </c>
      <c r="H526" s="24"/>
      <c r="I526" s="24"/>
      <c r="J526" s="24">
        <v>2060</v>
      </c>
      <c r="K526" s="24"/>
      <c r="L526" s="24"/>
      <c r="M526" s="24"/>
    </row>
    <row r="527" spans="1:13" s="6" customFormat="1" ht="15.75" customHeight="1" x14ac:dyDescent="0.2">
      <c r="A527" s="43"/>
      <c r="B527" s="43"/>
      <c r="C527" s="24">
        <f>D527+G527+H527+I527+J527+K527+L527+M527</f>
        <v>657</v>
      </c>
      <c r="D527" s="24">
        <f>SUM(E527,F527)</f>
        <v>1002</v>
      </c>
      <c r="E527" s="25">
        <v>811</v>
      </c>
      <c r="F527" s="26">
        <v>191</v>
      </c>
      <c r="G527" s="26">
        <v>-400</v>
      </c>
      <c r="H527" s="24"/>
      <c r="I527" s="24"/>
      <c r="J527" s="24">
        <v>55</v>
      </c>
      <c r="K527" s="24"/>
      <c r="L527" s="24"/>
      <c r="M527" s="24"/>
    </row>
    <row r="528" spans="1:13" s="6" customFormat="1" ht="15.75" customHeight="1" x14ac:dyDescent="0.2">
      <c r="A528" s="89"/>
      <c r="B528" s="89"/>
      <c r="C528" s="68">
        <f>SUM(C526:C527)</f>
        <v>16216</v>
      </c>
      <c r="D528" s="68">
        <f t="shared" ref="D528:M528" si="1086">SUM(D526:D527)</f>
        <v>12751</v>
      </c>
      <c r="E528" s="68">
        <f t="shared" si="1086"/>
        <v>9902</v>
      </c>
      <c r="F528" s="68">
        <f t="shared" si="1086"/>
        <v>2849</v>
      </c>
      <c r="G528" s="68">
        <f t="shared" si="1086"/>
        <v>1350</v>
      </c>
      <c r="H528" s="68">
        <f t="shared" si="1086"/>
        <v>0</v>
      </c>
      <c r="I528" s="68">
        <f t="shared" si="1086"/>
        <v>0</v>
      </c>
      <c r="J528" s="68">
        <f t="shared" si="1086"/>
        <v>2115</v>
      </c>
      <c r="K528" s="68">
        <f t="shared" si="1086"/>
        <v>0</v>
      </c>
      <c r="L528" s="68">
        <f t="shared" si="1086"/>
        <v>0</v>
      </c>
      <c r="M528" s="68">
        <f t="shared" si="1086"/>
        <v>0</v>
      </c>
    </row>
    <row r="529" spans="1:13" s="6" customFormat="1" ht="15.75" customHeight="1" x14ac:dyDescent="0.2">
      <c r="A529" s="43"/>
      <c r="B529" s="42" t="s">
        <v>302</v>
      </c>
      <c r="C529" s="24">
        <f t="shared" ref="C529" si="1087">SUM(D529,G529,H529:M529)</f>
        <v>166168</v>
      </c>
      <c r="D529" s="24">
        <f t="shared" ref="D529" si="1088">SUM(E529:F529)</f>
        <v>131034</v>
      </c>
      <c r="E529" s="26">
        <v>101748</v>
      </c>
      <c r="F529" s="26">
        <v>29286</v>
      </c>
      <c r="G529" s="26">
        <v>23318</v>
      </c>
      <c r="H529" s="24"/>
      <c r="I529" s="24"/>
      <c r="J529" s="24">
        <v>11016</v>
      </c>
      <c r="K529" s="24"/>
      <c r="L529" s="24">
        <v>800</v>
      </c>
      <c r="M529" s="24"/>
    </row>
    <row r="530" spans="1:13" s="6" customFormat="1" ht="15.75" customHeight="1" x14ac:dyDescent="0.2">
      <c r="A530" s="43"/>
      <c r="B530" s="43"/>
      <c r="C530" s="24">
        <f>D530+G530+H530+I530+J530+K530+L530+M530</f>
        <v>0</v>
      </c>
      <c r="D530" s="24">
        <f>SUM(E530,F530)</f>
        <v>0</v>
      </c>
      <c r="E530" s="25"/>
      <c r="F530" s="26"/>
      <c r="G530" s="26"/>
      <c r="H530" s="24"/>
      <c r="I530" s="24"/>
      <c r="J530" s="24"/>
      <c r="K530" s="24"/>
      <c r="L530" s="24"/>
      <c r="M530" s="24"/>
    </row>
    <row r="531" spans="1:13" s="6" customFormat="1" ht="15.75" customHeight="1" x14ac:dyDescent="0.2">
      <c r="A531" s="89"/>
      <c r="B531" s="89"/>
      <c r="C531" s="68">
        <f>SUM(C529:C530)</f>
        <v>166168</v>
      </c>
      <c r="D531" s="68">
        <f t="shared" ref="D531:M531" si="1089">SUM(D529:D530)</f>
        <v>131034</v>
      </c>
      <c r="E531" s="68">
        <f t="shared" si="1089"/>
        <v>101748</v>
      </c>
      <c r="F531" s="68">
        <f t="shared" si="1089"/>
        <v>29286</v>
      </c>
      <c r="G531" s="68">
        <f t="shared" si="1089"/>
        <v>23318</v>
      </c>
      <c r="H531" s="68">
        <f t="shared" si="1089"/>
        <v>0</v>
      </c>
      <c r="I531" s="68">
        <f t="shared" si="1089"/>
        <v>0</v>
      </c>
      <c r="J531" s="68">
        <f t="shared" si="1089"/>
        <v>11016</v>
      </c>
      <c r="K531" s="68">
        <f t="shared" si="1089"/>
        <v>0</v>
      </c>
      <c r="L531" s="68">
        <f t="shared" si="1089"/>
        <v>800</v>
      </c>
      <c r="M531" s="68">
        <f t="shared" si="1089"/>
        <v>0</v>
      </c>
    </row>
    <row r="532" spans="1:13" s="11" customFormat="1" ht="15.75" customHeight="1" x14ac:dyDescent="0.2">
      <c r="A532" s="86" t="s">
        <v>37</v>
      </c>
      <c r="B532" s="86" t="s">
        <v>38</v>
      </c>
      <c r="C532" s="45">
        <f>SUM(C535,C538,C541,C544,C547,C550,C553,C556,C559,C562,C565)</f>
        <v>1439998</v>
      </c>
      <c r="D532" s="45">
        <f t="shared" ref="D532:M532" si="1090">SUM(D535,D538,D541,D544,D547,D550,D553,D556,D559,D562,D565)</f>
        <v>659440</v>
      </c>
      <c r="E532" s="45">
        <f t="shared" si="1090"/>
        <v>523466</v>
      </c>
      <c r="F532" s="45">
        <f t="shared" si="1090"/>
        <v>135974</v>
      </c>
      <c r="G532" s="45">
        <f t="shared" si="1090"/>
        <v>713405</v>
      </c>
      <c r="H532" s="45">
        <f t="shared" si="1090"/>
        <v>0</v>
      </c>
      <c r="I532" s="45">
        <f t="shared" si="1090"/>
        <v>0</v>
      </c>
      <c r="J532" s="45">
        <f t="shared" si="1090"/>
        <v>67153</v>
      </c>
      <c r="K532" s="45">
        <f t="shared" si="1090"/>
        <v>0</v>
      </c>
      <c r="L532" s="45">
        <f t="shared" si="1090"/>
        <v>0</v>
      </c>
      <c r="M532" s="45">
        <f t="shared" si="1090"/>
        <v>0</v>
      </c>
    </row>
    <row r="533" spans="1:13" s="6" customFormat="1" ht="15.75" customHeight="1" x14ac:dyDescent="0.2">
      <c r="A533" s="43"/>
      <c r="B533" s="43"/>
      <c r="C533" s="24">
        <f>D533+G533+H533+I533+J533+K533+L533+M533</f>
        <v>-4907</v>
      </c>
      <c r="D533" s="24">
        <f>SUM(E533,F533)</f>
        <v>1949</v>
      </c>
      <c r="E533" s="25">
        <f>SUM(E536,E539,E542,E545,E548,E551,E554,E557,E560,E563,E566)</f>
        <v>1137</v>
      </c>
      <c r="F533" s="25">
        <f t="shared" ref="F533:M533" si="1091">SUM(F536,F539,F542,F545,F548,F551,F554,F557,F560,F563,F566)</f>
        <v>812</v>
      </c>
      <c r="G533" s="25">
        <f t="shared" si="1091"/>
        <v>-14906</v>
      </c>
      <c r="H533" s="25">
        <f t="shared" si="1091"/>
        <v>0</v>
      </c>
      <c r="I533" s="25">
        <f t="shared" si="1091"/>
        <v>0</v>
      </c>
      <c r="J533" s="25">
        <f t="shared" si="1091"/>
        <v>8050</v>
      </c>
      <c r="K533" s="25">
        <f t="shared" si="1091"/>
        <v>0</v>
      </c>
      <c r="L533" s="25">
        <f t="shared" si="1091"/>
        <v>0</v>
      </c>
      <c r="M533" s="25">
        <f t="shared" si="1091"/>
        <v>0</v>
      </c>
    </row>
    <row r="534" spans="1:13" s="6" customFormat="1" ht="15.75" customHeight="1" x14ac:dyDescent="0.2">
      <c r="A534" s="84"/>
      <c r="B534" s="84"/>
      <c r="C534" s="68">
        <f>SUM(C532,C533)</f>
        <v>1435091</v>
      </c>
      <c r="D534" s="68">
        <f t="shared" ref="D534:M534" si="1092">SUM(D532,D533)</f>
        <v>661389</v>
      </c>
      <c r="E534" s="68">
        <f t="shared" si="1092"/>
        <v>524603</v>
      </c>
      <c r="F534" s="68">
        <f t="shared" si="1092"/>
        <v>136786</v>
      </c>
      <c r="G534" s="68">
        <f t="shared" si="1092"/>
        <v>698499</v>
      </c>
      <c r="H534" s="68">
        <f t="shared" si="1092"/>
        <v>0</v>
      </c>
      <c r="I534" s="68">
        <f t="shared" si="1092"/>
        <v>0</v>
      </c>
      <c r="J534" s="68">
        <f t="shared" si="1092"/>
        <v>75203</v>
      </c>
      <c r="K534" s="68">
        <f t="shared" si="1092"/>
        <v>0</v>
      </c>
      <c r="L534" s="68">
        <f t="shared" si="1092"/>
        <v>0</v>
      </c>
      <c r="M534" s="68">
        <f t="shared" si="1092"/>
        <v>0</v>
      </c>
    </row>
    <row r="535" spans="1:13" s="6" customFormat="1" ht="15.75" customHeight="1" x14ac:dyDescent="0.2">
      <c r="A535" s="43"/>
      <c r="B535" s="42" t="s">
        <v>39</v>
      </c>
      <c r="C535" s="24">
        <f>SUM(D535,G535,H535:M535)</f>
        <v>93140</v>
      </c>
      <c r="D535" s="24">
        <f t="shared" si="899"/>
        <v>41949</v>
      </c>
      <c r="E535" s="26">
        <v>33942</v>
      </c>
      <c r="F535" s="26">
        <v>8007</v>
      </c>
      <c r="G535" s="26">
        <v>50220</v>
      </c>
      <c r="H535" s="24"/>
      <c r="I535" s="24"/>
      <c r="J535" s="24">
        <v>971</v>
      </c>
      <c r="K535" s="24"/>
      <c r="L535" s="24"/>
      <c r="M535" s="24"/>
    </row>
    <row r="536" spans="1:13" s="6" customFormat="1" ht="15.75" customHeight="1" x14ac:dyDescent="0.2">
      <c r="A536" s="43"/>
      <c r="B536" s="43"/>
      <c r="C536" s="24">
        <f>D536+G536+H536+I536+J536+K536+L536+M536</f>
        <v>0</v>
      </c>
      <c r="D536" s="24">
        <f>SUM(E536,F536)</f>
        <v>0</v>
      </c>
      <c r="E536" s="25"/>
      <c r="F536" s="26"/>
      <c r="G536" s="26"/>
      <c r="H536" s="24"/>
      <c r="I536" s="24"/>
      <c r="J536" s="24"/>
      <c r="K536" s="24"/>
      <c r="L536" s="24"/>
      <c r="M536" s="24"/>
    </row>
    <row r="537" spans="1:13" s="6" customFormat="1" ht="15.75" customHeight="1" x14ac:dyDescent="0.2">
      <c r="A537" s="89"/>
      <c r="B537" s="89"/>
      <c r="C537" s="68">
        <f>SUM(C535:C536)</f>
        <v>93140</v>
      </c>
      <c r="D537" s="68">
        <f t="shared" ref="D537" si="1093">SUM(D535:D536)</f>
        <v>41949</v>
      </c>
      <c r="E537" s="68">
        <f t="shared" ref="E537" si="1094">SUM(E535:E536)</f>
        <v>33942</v>
      </c>
      <c r="F537" s="68">
        <f t="shared" ref="F537" si="1095">SUM(F535:F536)</f>
        <v>8007</v>
      </c>
      <c r="G537" s="68">
        <f t="shared" ref="G537" si="1096">SUM(G535:G536)</f>
        <v>50220</v>
      </c>
      <c r="H537" s="68">
        <f t="shared" ref="H537" si="1097">SUM(H535:H536)</f>
        <v>0</v>
      </c>
      <c r="I537" s="68">
        <f t="shared" ref="I537" si="1098">SUM(I535:I536)</f>
        <v>0</v>
      </c>
      <c r="J537" s="68">
        <f t="shared" ref="J537" si="1099">SUM(J535:J536)</f>
        <v>971</v>
      </c>
      <c r="K537" s="68">
        <f t="shared" ref="K537" si="1100">SUM(K535:K536)</f>
        <v>0</v>
      </c>
      <c r="L537" s="68">
        <f t="shared" ref="L537" si="1101">SUM(L535:L536)</f>
        <v>0</v>
      </c>
      <c r="M537" s="68">
        <f t="shared" ref="M537" si="1102">SUM(M535:M536)</f>
        <v>0</v>
      </c>
    </row>
    <row r="538" spans="1:13" s="6" customFormat="1" ht="15.75" customHeight="1" x14ac:dyDescent="0.2">
      <c r="A538" s="43"/>
      <c r="B538" s="42" t="s">
        <v>40</v>
      </c>
      <c r="C538" s="24">
        <f t="shared" ref="C538:C568" si="1103">SUM(D538,G538,H538:M538)</f>
        <v>45287</v>
      </c>
      <c r="D538" s="24">
        <f t="shared" si="899"/>
        <v>20851</v>
      </c>
      <c r="E538" s="26">
        <v>16871</v>
      </c>
      <c r="F538" s="26">
        <v>3980</v>
      </c>
      <c r="G538" s="26">
        <v>18136</v>
      </c>
      <c r="H538" s="24"/>
      <c r="I538" s="24"/>
      <c r="J538" s="24">
        <v>6300</v>
      </c>
      <c r="K538" s="24"/>
      <c r="L538" s="24"/>
      <c r="M538" s="24"/>
    </row>
    <row r="539" spans="1:13" s="6" customFormat="1" ht="15.75" customHeight="1" x14ac:dyDescent="0.2">
      <c r="A539" s="43"/>
      <c r="B539" s="43"/>
      <c r="C539" s="24">
        <f>D539+G539+H539+I539+J539+K539+L539+M539</f>
        <v>1447</v>
      </c>
      <c r="D539" s="24">
        <f>SUM(E539,F539)</f>
        <v>1447</v>
      </c>
      <c r="E539" s="25">
        <v>1152</v>
      </c>
      <c r="F539" s="26">
        <v>295</v>
      </c>
      <c r="G539" s="26">
        <v>2980</v>
      </c>
      <c r="H539" s="24"/>
      <c r="I539" s="24"/>
      <c r="J539" s="24">
        <v>-2980</v>
      </c>
      <c r="K539" s="24"/>
      <c r="L539" s="24"/>
      <c r="M539" s="24"/>
    </row>
    <row r="540" spans="1:13" s="6" customFormat="1" ht="15.75" customHeight="1" x14ac:dyDescent="0.2">
      <c r="A540" s="89"/>
      <c r="B540" s="89"/>
      <c r="C540" s="68">
        <f>SUM(C538:C539)</f>
        <v>46734</v>
      </c>
      <c r="D540" s="68">
        <f t="shared" ref="D540" si="1104">SUM(D538:D539)</f>
        <v>22298</v>
      </c>
      <c r="E540" s="68">
        <f t="shared" ref="E540" si="1105">SUM(E538:E539)</f>
        <v>18023</v>
      </c>
      <c r="F540" s="68">
        <f t="shared" ref="F540" si="1106">SUM(F538:F539)</f>
        <v>4275</v>
      </c>
      <c r="G540" s="68">
        <f t="shared" ref="G540" si="1107">SUM(G538:G539)</f>
        <v>21116</v>
      </c>
      <c r="H540" s="68">
        <f t="shared" ref="H540" si="1108">SUM(H538:H539)</f>
        <v>0</v>
      </c>
      <c r="I540" s="68">
        <f t="shared" ref="I540" si="1109">SUM(I538:I539)</f>
        <v>0</v>
      </c>
      <c r="J540" s="68">
        <f t="shared" ref="J540" si="1110">SUM(J538:J539)</f>
        <v>3320</v>
      </c>
      <c r="K540" s="68">
        <f t="shared" ref="K540" si="1111">SUM(K538:K539)</f>
        <v>0</v>
      </c>
      <c r="L540" s="68">
        <f t="shared" ref="L540" si="1112">SUM(L538:L539)</f>
        <v>0</v>
      </c>
      <c r="M540" s="68">
        <f t="shared" ref="M540" si="1113">SUM(M538:M539)</f>
        <v>0</v>
      </c>
    </row>
    <row r="541" spans="1:13" s="6" customFormat="1" ht="15.75" customHeight="1" x14ac:dyDescent="0.2">
      <c r="A541" s="43"/>
      <c r="B541" s="42" t="s">
        <v>41</v>
      </c>
      <c r="C541" s="24">
        <f t="shared" si="1103"/>
        <v>266655</v>
      </c>
      <c r="D541" s="24">
        <f t="shared" si="899"/>
        <v>170396</v>
      </c>
      <c r="E541" s="26">
        <v>138063</v>
      </c>
      <c r="F541" s="26">
        <v>32333</v>
      </c>
      <c r="G541" s="26">
        <v>94118</v>
      </c>
      <c r="H541" s="24"/>
      <c r="I541" s="24"/>
      <c r="J541" s="26">
        <v>2141</v>
      </c>
      <c r="K541" s="24"/>
      <c r="L541" s="24"/>
      <c r="M541" s="24"/>
    </row>
    <row r="542" spans="1:13" s="6" customFormat="1" ht="15.75" customHeight="1" x14ac:dyDescent="0.2">
      <c r="A542" s="43"/>
      <c r="B542" s="43"/>
      <c r="C542" s="24">
        <f>D542+G542+H542+I542+J542+K542+L542+M542</f>
        <v>0</v>
      </c>
      <c r="D542" s="24">
        <f>SUM(E542,F542)</f>
        <v>0</v>
      </c>
      <c r="E542" s="25"/>
      <c r="F542" s="26"/>
      <c r="G542" s="26"/>
      <c r="H542" s="24"/>
      <c r="I542" s="24"/>
      <c r="J542" s="24"/>
      <c r="K542" s="24"/>
      <c r="L542" s="24"/>
      <c r="M542" s="24"/>
    </row>
    <row r="543" spans="1:13" s="6" customFormat="1" ht="15.75" customHeight="1" x14ac:dyDescent="0.2">
      <c r="A543" s="89"/>
      <c r="B543" s="89"/>
      <c r="C543" s="68">
        <f>SUM(C541:C542)</f>
        <v>266655</v>
      </c>
      <c r="D543" s="68">
        <f t="shared" ref="D543" si="1114">SUM(D541:D542)</f>
        <v>170396</v>
      </c>
      <c r="E543" s="68">
        <f t="shared" ref="E543" si="1115">SUM(E541:E542)</f>
        <v>138063</v>
      </c>
      <c r="F543" s="68">
        <f t="shared" ref="F543" si="1116">SUM(F541:F542)</f>
        <v>32333</v>
      </c>
      <c r="G543" s="68">
        <f t="shared" ref="G543" si="1117">SUM(G541:G542)</f>
        <v>94118</v>
      </c>
      <c r="H543" s="68">
        <f t="shared" ref="H543" si="1118">SUM(H541:H542)</f>
        <v>0</v>
      </c>
      <c r="I543" s="68">
        <f t="shared" ref="I543" si="1119">SUM(I541:I542)</f>
        <v>0</v>
      </c>
      <c r="J543" s="68">
        <f t="shared" ref="J543" si="1120">SUM(J541:J542)</f>
        <v>2141</v>
      </c>
      <c r="K543" s="68">
        <f t="shared" ref="K543" si="1121">SUM(K541:K542)</f>
        <v>0</v>
      </c>
      <c r="L543" s="68">
        <f t="shared" ref="L543" si="1122">SUM(L541:L542)</f>
        <v>0</v>
      </c>
      <c r="M543" s="68">
        <f t="shared" ref="M543" si="1123">SUM(M541:M542)</f>
        <v>0</v>
      </c>
    </row>
    <row r="544" spans="1:13" s="6" customFormat="1" ht="15.75" customHeight="1" x14ac:dyDescent="0.2">
      <c r="A544" s="43"/>
      <c r="B544" s="42" t="s">
        <v>42</v>
      </c>
      <c r="C544" s="24">
        <f t="shared" si="1103"/>
        <v>9236</v>
      </c>
      <c r="D544" s="24">
        <f t="shared" si="899"/>
        <v>0</v>
      </c>
      <c r="E544" s="26"/>
      <c r="F544" s="26"/>
      <c r="G544" s="26">
        <v>9236</v>
      </c>
      <c r="H544" s="24"/>
      <c r="I544" s="24"/>
      <c r="J544" s="24"/>
      <c r="K544" s="24"/>
      <c r="L544" s="24"/>
      <c r="M544" s="24"/>
    </row>
    <row r="545" spans="1:13" s="6" customFormat="1" ht="15.75" customHeight="1" x14ac:dyDescent="0.2">
      <c r="A545" s="43"/>
      <c r="B545" s="43"/>
      <c r="C545" s="24">
        <f>D545+G545+H545+I545+J545+K545+L545+M545</f>
        <v>0</v>
      </c>
      <c r="D545" s="24">
        <f>SUM(E545,F545)</f>
        <v>0</v>
      </c>
      <c r="E545" s="25"/>
      <c r="F545" s="26"/>
      <c r="G545" s="26"/>
      <c r="H545" s="24"/>
      <c r="I545" s="24"/>
      <c r="J545" s="24"/>
      <c r="K545" s="24"/>
      <c r="L545" s="24"/>
      <c r="M545" s="24"/>
    </row>
    <row r="546" spans="1:13" s="6" customFormat="1" ht="15.75" customHeight="1" x14ac:dyDescent="0.2">
      <c r="A546" s="89"/>
      <c r="B546" s="89"/>
      <c r="C546" s="68">
        <f>SUM(C544:C545)</f>
        <v>9236</v>
      </c>
      <c r="D546" s="68">
        <f t="shared" ref="D546" si="1124">SUM(D544:D545)</f>
        <v>0</v>
      </c>
      <c r="E546" s="68">
        <f t="shared" ref="E546" si="1125">SUM(E544:E545)</f>
        <v>0</v>
      </c>
      <c r="F546" s="68">
        <f t="shared" ref="F546" si="1126">SUM(F544:F545)</f>
        <v>0</v>
      </c>
      <c r="G546" s="68">
        <f t="shared" ref="G546" si="1127">SUM(G544:G545)</f>
        <v>9236</v>
      </c>
      <c r="H546" s="68">
        <f t="shared" ref="H546" si="1128">SUM(H544:H545)</f>
        <v>0</v>
      </c>
      <c r="I546" s="68">
        <f t="shared" ref="I546" si="1129">SUM(I544:I545)</f>
        <v>0</v>
      </c>
      <c r="J546" s="68">
        <f t="shared" ref="J546" si="1130">SUM(J544:J545)</f>
        <v>0</v>
      </c>
      <c r="K546" s="68">
        <f t="shared" ref="K546" si="1131">SUM(K544:K545)</f>
        <v>0</v>
      </c>
      <c r="L546" s="68">
        <f t="shared" ref="L546" si="1132">SUM(L544:L545)</f>
        <v>0</v>
      </c>
      <c r="M546" s="68">
        <f t="shared" ref="M546" si="1133">SUM(M544:M545)</f>
        <v>0</v>
      </c>
    </row>
    <row r="547" spans="1:13" s="6" customFormat="1" ht="15.75" customHeight="1" x14ac:dyDescent="0.2">
      <c r="A547" s="43"/>
      <c r="B547" s="42" t="s">
        <v>43</v>
      </c>
      <c r="C547" s="24">
        <f t="shared" si="1103"/>
        <v>41046</v>
      </c>
      <c r="D547" s="24">
        <f t="shared" si="899"/>
        <v>17736</v>
      </c>
      <c r="E547" s="26">
        <v>14351</v>
      </c>
      <c r="F547" s="26">
        <v>3385</v>
      </c>
      <c r="G547" s="26">
        <v>20610</v>
      </c>
      <c r="H547" s="24"/>
      <c r="I547" s="24"/>
      <c r="J547" s="24">
        <v>2700</v>
      </c>
      <c r="K547" s="24"/>
      <c r="L547" s="24"/>
      <c r="M547" s="24"/>
    </row>
    <row r="548" spans="1:13" s="6" customFormat="1" ht="15.75" customHeight="1" x14ac:dyDescent="0.2">
      <c r="A548" s="43"/>
      <c r="B548" s="43"/>
      <c r="C548" s="24">
        <f>D548+G548+H548+I548+J548+K548+L548+M548</f>
        <v>0</v>
      </c>
      <c r="D548" s="24">
        <f>SUM(E548,F548)</f>
        <v>0</v>
      </c>
      <c r="E548" s="25"/>
      <c r="F548" s="26"/>
      <c r="G548" s="26"/>
      <c r="H548" s="24"/>
      <c r="I548" s="24"/>
      <c r="J548" s="24"/>
      <c r="K548" s="24"/>
      <c r="L548" s="24"/>
      <c r="M548" s="24"/>
    </row>
    <row r="549" spans="1:13" s="6" customFormat="1" ht="15.75" customHeight="1" x14ac:dyDescent="0.2">
      <c r="A549" s="89"/>
      <c r="B549" s="89"/>
      <c r="C549" s="68">
        <f>SUM(C547:C548)</f>
        <v>41046</v>
      </c>
      <c r="D549" s="68">
        <f t="shared" ref="D549" si="1134">SUM(D547:D548)</f>
        <v>17736</v>
      </c>
      <c r="E549" s="68">
        <f t="shared" ref="E549" si="1135">SUM(E547:E548)</f>
        <v>14351</v>
      </c>
      <c r="F549" s="68">
        <f t="shared" ref="F549" si="1136">SUM(F547:F548)</f>
        <v>3385</v>
      </c>
      <c r="G549" s="68">
        <f t="shared" ref="G549" si="1137">SUM(G547:G548)</f>
        <v>20610</v>
      </c>
      <c r="H549" s="68">
        <f t="shared" ref="H549" si="1138">SUM(H547:H548)</f>
        <v>0</v>
      </c>
      <c r="I549" s="68">
        <f t="shared" ref="I549" si="1139">SUM(I547:I548)</f>
        <v>0</v>
      </c>
      <c r="J549" s="68">
        <f t="shared" ref="J549" si="1140">SUM(J547:J548)</f>
        <v>2700</v>
      </c>
      <c r="K549" s="68">
        <f t="shared" ref="K549" si="1141">SUM(K547:K548)</f>
        <v>0</v>
      </c>
      <c r="L549" s="68">
        <f t="shared" ref="L549" si="1142">SUM(L547:L548)</f>
        <v>0</v>
      </c>
      <c r="M549" s="68">
        <f t="shared" ref="M549" si="1143">SUM(M547:M548)</f>
        <v>0</v>
      </c>
    </row>
    <row r="550" spans="1:13" s="6" customFormat="1" ht="15.75" customHeight="1" x14ac:dyDescent="0.2">
      <c r="A550" s="43"/>
      <c r="B550" s="42" t="s">
        <v>44</v>
      </c>
      <c r="C550" s="24">
        <f t="shared" si="1103"/>
        <v>94120</v>
      </c>
      <c r="D550" s="24">
        <f t="shared" si="899"/>
        <v>36853</v>
      </c>
      <c r="E550" s="26">
        <v>30396</v>
      </c>
      <c r="F550" s="26">
        <v>6457</v>
      </c>
      <c r="G550" s="26">
        <v>52019</v>
      </c>
      <c r="H550" s="24"/>
      <c r="I550" s="24"/>
      <c r="J550" s="24">
        <v>5248</v>
      </c>
      <c r="K550" s="24"/>
      <c r="L550" s="24"/>
      <c r="M550" s="24"/>
    </row>
    <row r="551" spans="1:13" s="6" customFormat="1" ht="15.75" customHeight="1" x14ac:dyDescent="0.2">
      <c r="A551" s="43"/>
      <c r="B551" s="43"/>
      <c r="C551" s="24">
        <f>D551+G551+H551+I551+J551+K551+L551+M551</f>
        <v>1097</v>
      </c>
      <c r="D551" s="24">
        <f>SUM(E551,F551)</f>
        <v>1097</v>
      </c>
      <c r="E551" s="25">
        <v>434</v>
      </c>
      <c r="F551" s="26">
        <v>663</v>
      </c>
      <c r="G551" s="26"/>
      <c r="H551" s="24"/>
      <c r="I551" s="24"/>
      <c r="J551" s="24"/>
      <c r="K551" s="24"/>
      <c r="L551" s="24"/>
      <c r="M551" s="24"/>
    </row>
    <row r="552" spans="1:13" s="6" customFormat="1" ht="15.75" customHeight="1" x14ac:dyDescent="0.2">
      <c r="A552" s="89"/>
      <c r="B552" s="89"/>
      <c r="C552" s="68">
        <f>SUM(C550:C551)</f>
        <v>95217</v>
      </c>
      <c r="D552" s="68">
        <f t="shared" ref="D552" si="1144">SUM(D550:D551)</f>
        <v>37950</v>
      </c>
      <c r="E552" s="68">
        <f t="shared" ref="E552" si="1145">SUM(E550:E551)</f>
        <v>30830</v>
      </c>
      <c r="F552" s="68">
        <f t="shared" ref="F552" si="1146">SUM(F550:F551)</f>
        <v>7120</v>
      </c>
      <c r="G552" s="68">
        <f t="shared" ref="G552" si="1147">SUM(G550:G551)</f>
        <v>52019</v>
      </c>
      <c r="H552" s="68">
        <f t="shared" ref="H552" si="1148">SUM(H550:H551)</f>
        <v>0</v>
      </c>
      <c r="I552" s="68">
        <f t="shared" ref="I552" si="1149">SUM(I550:I551)</f>
        <v>0</v>
      </c>
      <c r="J552" s="68">
        <f t="shared" ref="J552" si="1150">SUM(J550:J551)</f>
        <v>5248</v>
      </c>
      <c r="K552" s="68">
        <f t="shared" ref="K552" si="1151">SUM(K550:K551)</f>
        <v>0</v>
      </c>
      <c r="L552" s="68">
        <f t="shared" ref="L552" si="1152">SUM(L550:L551)</f>
        <v>0</v>
      </c>
      <c r="M552" s="68">
        <f t="shared" ref="M552" si="1153">SUM(M550:M551)</f>
        <v>0</v>
      </c>
    </row>
    <row r="553" spans="1:13" s="6" customFormat="1" ht="15.75" customHeight="1" x14ac:dyDescent="0.2">
      <c r="A553" s="43"/>
      <c r="B553" s="42" t="s">
        <v>45</v>
      </c>
      <c r="C553" s="24">
        <f t="shared" si="1103"/>
        <v>231030</v>
      </c>
      <c r="D553" s="24">
        <f>SUM(E553:F553)</f>
        <v>17343</v>
      </c>
      <c r="E553" s="26">
        <v>14033</v>
      </c>
      <c r="F553" s="26">
        <v>3310</v>
      </c>
      <c r="G553" s="26">
        <v>213687</v>
      </c>
      <c r="H553" s="24"/>
      <c r="I553" s="24"/>
      <c r="J553" s="24"/>
      <c r="K553" s="24"/>
      <c r="L553" s="24"/>
      <c r="M553" s="24"/>
    </row>
    <row r="554" spans="1:13" s="6" customFormat="1" ht="15.75" customHeight="1" x14ac:dyDescent="0.2">
      <c r="A554" s="43"/>
      <c r="B554" s="43"/>
      <c r="C554" s="24">
        <f>D554+G554+H554+I554+J554+K554+L554+M554</f>
        <v>-6856</v>
      </c>
      <c r="D554" s="24">
        <f>SUM(E554,F554)</f>
        <v>0</v>
      </c>
      <c r="E554" s="25"/>
      <c r="F554" s="26"/>
      <c r="G554" s="26">
        <v>-6856</v>
      </c>
      <c r="H554" s="24"/>
      <c r="I554" s="24"/>
      <c r="J554" s="24"/>
      <c r="K554" s="24"/>
      <c r="L554" s="24"/>
      <c r="M554" s="24"/>
    </row>
    <row r="555" spans="1:13" s="6" customFormat="1" ht="15.75" customHeight="1" x14ac:dyDescent="0.2">
      <c r="A555" s="89"/>
      <c r="B555" s="89"/>
      <c r="C555" s="68">
        <f>SUM(C553:C554)</f>
        <v>224174</v>
      </c>
      <c r="D555" s="68">
        <f t="shared" ref="D555" si="1154">SUM(D553:D554)</f>
        <v>17343</v>
      </c>
      <c r="E555" s="68">
        <f t="shared" ref="E555" si="1155">SUM(E553:E554)</f>
        <v>14033</v>
      </c>
      <c r="F555" s="68">
        <f t="shared" ref="F555" si="1156">SUM(F553:F554)</f>
        <v>3310</v>
      </c>
      <c r="G555" s="68">
        <f t="shared" ref="G555" si="1157">SUM(G553:G554)</f>
        <v>206831</v>
      </c>
      <c r="H555" s="68">
        <f t="shared" ref="H555" si="1158">SUM(H553:H554)</f>
        <v>0</v>
      </c>
      <c r="I555" s="68">
        <f t="shared" ref="I555" si="1159">SUM(I553:I554)</f>
        <v>0</v>
      </c>
      <c r="J555" s="68">
        <f t="shared" ref="J555" si="1160">SUM(J553:J554)</f>
        <v>0</v>
      </c>
      <c r="K555" s="68">
        <f t="shared" ref="K555" si="1161">SUM(K553:K554)</f>
        <v>0</v>
      </c>
      <c r="L555" s="68">
        <f t="shared" ref="L555" si="1162">SUM(L553:L554)</f>
        <v>0</v>
      </c>
      <c r="M555" s="68">
        <f t="shared" ref="M555" si="1163">SUM(M553:M554)</f>
        <v>0</v>
      </c>
    </row>
    <row r="556" spans="1:13" s="6" customFormat="1" ht="17.25" customHeight="1" x14ac:dyDescent="0.2">
      <c r="A556" s="43"/>
      <c r="B556" s="42" t="s">
        <v>303</v>
      </c>
      <c r="C556" s="24">
        <f t="shared" si="1103"/>
        <v>152318</v>
      </c>
      <c r="D556" s="24">
        <f>SUM(E556:F556)</f>
        <v>76003</v>
      </c>
      <c r="E556" s="26">
        <v>58978</v>
      </c>
      <c r="F556" s="26">
        <v>17025</v>
      </c>
      <c r="G556" s="26">
        <v>66445</v>
      </c>
      <c r="H556" s="24"/>
      <c r="I556" s="24"/>
      <c r="J556" s="24">
        <v>9870</v>
      </c>
      <c r="K556" s="24"/>
      <c r="L556" s="24"/>
      <c r="M556" s="24"/>
    </row>
    <row r="557" spans="1:13" s="6" customFormat="1" ht="15.75" customHeight="1" x14ac:dyDescent="0.2">
      <c r="A557" s="43"/>
      <c r="B557" s="43"/>
      <c r="C557" s="24">
        <f>D557+G557+H557+I557+J557+K557+L557+M557</f>
        <v>0</v>
      </c>
      <c r="D557" s="24">
        <f>SUM(E557,F557)</f>
        <v>0</v>
      </c>
      <c r="E557" s="25"/>
      <c r="F557" s="26"/>
      <c r="G557" s="26">
        <v>-8200</v>
      </c>
      <c r="H557" s="24"/>
      <c r="I557" s="24"/>
      <c r="J557" s="24">
        <v>8200</v>
      </c>
      <c r="K557" s="24"/>
      <c r="L557" s="24"/>
      <c r="M557" s="24"/>
    </row>
    <row r="558" spans="1:13" s="6" customFormat="1" ht="15.75" customHeight="1" x14ac:dyDescent="0.2">
      <c r="A558" s="89"/>
      <c r="B558" s="89"/>
      <c r="C558" s="68">
        <f>SUM(C556:C557)</f>
        <v>152318</v>
      </c>
      <c r="D558" s="68">
        <f t="shared" ref="D558" si="1164">SUM(D556:D557)</f>
        <v>76003</v>
      </c>
      <c r="E558" s="68">
        <f t="shared" ref="E558" si="1165">SUM(E556:E557)</f>
        <v>58978</v>
      </c>
      <c r="F558" s="68">
        <f t="shared" ref="F558" si="1166">SUM(F556:F557)</f>
        <v>17025</v>
      </c>
      <c r="G558" s="68">
        <f t="shared" ref="G558" si="1167">SUM(G556:G557)</f>
        <v>58245</v>
      </c>
      <c r="H558" s="68">
        <f t="shared" ref="H558" si="1168">SUM(H556:H557)</f>
        <v>0</v>
      </c>
      <c r="I558" s="68">
        <f t="shared" ref="I558" si="1169">SUM(I556:I557)</f>
        <v>0</v>
      </c>
      <c r="J558" s="68">
        <f t="shared" ref="J558" si="1170">SUM(J556:J557)</f>
        <v>18070</v>
      </c>
      <c r="K558" s="68">
        <f t="shared" ref="K558" si="1171">SUM(K556:K557)</f>
        <v>0</v>
      </c>
      <c r="L558" s="68">
        <f t="shared" ref="L558" si="1172">SUM(L556:L557)</f>
        <v>0</v>
      </c>
      <c r="M558" s="68">
        <f t="shared" ref="M558" si="1173">SUM(M556:M557)</f>
        <v>0</v>
      </c>
    </row>
    <row r="559" spans="1:13" s="6" customFormat="1" ht="17.25" customHeight="1" x14ac:dyDescent="0.2">
      <c r="A559" s="43"/>
      <c r="B559" s="42" t="s">
        <v>304</v>
      </c>
      <c r="C559" s="24">
        <f t="shared" ref="C559" si="1174">SUM(D559,G559,H559:M559)</f>
        <v>22630</v>
      </c>
      <c r="D559" s="24">
        <f>SUM(E559:F559)</f>
        <v>21395</v>
      </c>
      <c r="E559" s="26">
        <v>16812</v>
      </c>
      <c r="F559" s="26">
        <v>4583</v>
      </c>
      <c r="G559" s="26">
        <v>1235</v>
      </c>
      <c r="H559" s="24"/>
      <c r="I559" s="24"/>
      <c r="J559" s="24"/>
      <c r="K559" s="24"/>
      <c r="L559" s="24"/>
      <c r="M559" s="24"/>
    </row>
    <row r="560" spans="1:13" s="6" customFormat="1" ht="15.75" customHeight="1" x14ac:dyDescent="0.2">
      <c r="A560" s="43"/>
      <c r="B560" s="43"/>
      <c r="C560" s="24">
        <f>D560+G560+H560+I560+J560+K560+L560+M560</f>
        <v>-5003</v>
      </c>
      <c r="D560" s="24">
        <f>SUM(E560,F560)</f>
        <v>-5003</v>
      </c>
      <c r="E560" s="25">
        <v>-4048</v>
      </c>
      <c r="F560" s="26">
        <v>-955</v>
      </c>
      <c r="G560" s="26"/>
      <c r="H560" s="24"/>
      <c r="I560" s="24"/>
      <c r="J560" s="24"/>
      <c r="K560" s="24"/>
      <c r="L560" s="24"/>
      <c r="M560" s="24"/>
    </row>
    <row r="561" spans="1:13" s="6" customFormat="1" ht="15.75" customHeight="1" x14ac:dyDescent="0.2">
      <c r="A561" s="89"/>
      <c r="B561" s="89"/>
      <c r="C561" s="68">
        <f>SUM(C559:C560)</f>
        <v>17627</v>
      </c>
      <c r="D561" s="68">
        <f t="shared" ref="D561:M561" si="1175">SUM(D559:D560)</f>
        <v>16392</v>
      </c>
      <c r="E561" s="68">
        <f t="shared" si="1175"/>
        <v>12764</v>
      </c>
      <c r="F561" s="68">
        <f t="shared" si="1175"/>
        <v>3628</v>
      </c>
      <c r="G561" s="68">
        <f t="shared" si="1175"/>
        <v>1235</v>
      </c>
      <c r="H561" s="68">
        <f t="shared" si="1175"/>
        <v>0</v>
      </c>
      <c r="I561" s="68">
        <f t="shared" si="1175"/>
        <v>0</v>
      </c>
      <c r="J561" s="68">
        <f t="shared" si="1175"/>
        <v>0</v>
      </c>
      <c r="K561" s="68">
        <f t="shared" si="1175"/>
        <v>0</v>
      </c>
      <c r="L561" s="68">
        <f t="shared" si="1175"/>
        <v>0</v>
      </c>
      <c r="M561" s="68">
        <f t="shared" si="1175"/>
        <v>0</v>
      </c>
    </row>
    <row r="562" spans="1:13" s="6" customFormat="1" ht="17.25" customHeight="1" x14ac:dyDescent="0.2">
      <c r="A562" s="43"/>
      <c r="B562" s="42" t="s">
        <v>305</v>
      </c>
      <c r="C562" s="24">
        <f t="shared" ref="C562" si="1176">SUM(D562,G562,H562:M562)</f>
        <v>2006</v>
      </c>
      <c r="D562" s="24">
        <f>SUM(E562:F562)</f>
        <v>2006</v>
      </c>
      <c r="E562" s="26">
        <v>1546</v>
      </c>
      <c r="F562" s="26">
        <v>460</v>
      </c>
      <c r="G562" s="26"/>
      <c r="H562" s="24"/>
      <c r="I562" s="24"/>
      <c r="J562" s="24"/>
      <c r="K562" s="24"/>
      <c r="L562" s="24"/>
      <c r="M562" s="24"/>
    </row>
    <row r="563" spans="1:13" s="6" customFormat="1" ht="15.75" customHeight="1" x14ac:dyDescent="0.2">
      <c r="A563" s="43"/>
      <c r="B563" s="43"/>
      <c r="C563" s="24">
        <f>D563+G563+H563+I563+J563+K563+L563+M563</f>
        <v>2003</v>
      </c>
      <c r="D563" s="24">
        <f>SUM(E563,F563)</f>
        <v>2003</v>
      </c>
      <c r="E563" s="25">
        <v>1653</v>
      </c>
      <c r="F563" s="26">
        <v>350</v>
      </c>
      <c r="G563" s="26"/>
      <c r="H563" s="24"/>
      <c r="I563" s="24"/>
      <c r="J563" s="24"/>
      <c r="K563" s="24"/>
      <c r="L563" s="24"/>
      <c r="M563" s="24"/>
    </row>
    <row r="564" spans="1:13" s="6" customFormat="1" ht="15.75" customHeight="1" x14ac:dyDescent="0.2">
      <c r="A564" s="89"/>
      <c r="B564" s="89"/>
      <c r="C564" s="68">
        <f>SUM(C562:C563)</f>
        <v>4009</v>
      </c>
      <c r="D564" s="68">
        <f t="shared" ref="D564:M564" si="1177">SUM(D562:D563)</f>
        <v>4009</v>
      </c>
      <c r="E564" s="68">
        <f t="shared" si="1177"/>
        <v>3199</v>
      </c>
      <c r="F564" s="68">
        <f t="shared" si="1177"/>
        <v>810</v>
      </c>
      <c r="G564" s="68">
        <f t="shared" si="1177"/>
        <v>0</v>
      </c>
      <c r="H564" s="68">
        <f t="shared" si="1177"/>
        <v>0</v>
      </c>
      <c r="I564" s="68">
        <f t="shared" si="1177"/>
        <v>0</v>
      </c>
      <c r="J564" s="68">
        <f t="shared" si="1177"/>
        <v>0</v>
      </c>
      <c r="K564" s="68">
        <f t="shared" si="1177"/>
        <v>0</v>
      </c>
      <c r="L564" s="68">
        <f t="shared" si="1177"/>
        <v>0</v>
      </c>
      <c r="M564" s="68">
        <f t="shared" si="1177"/>
        <v>0</v>
      </c>
    </row>
    <row r="565" spans="1:13" s="6" customFormat="1" ht="17.25" customHeight="1" x14ac:dyDescent="0.2">
      <c r="A565" s="43"/>
      <c r="B565" s="42" t="s">
        <v>306</v>
      </c>
      <c r="C565" s="26">
        <f t="shared" ref="C565" si="1178">SUM(D565,G565,H565:M565)</f>
        <v>482530</v>
      </c>
      <c r="D565" s="26">
        <f>SUM(E565:F565)</f>
        <v>254908</v>
      </c>
      <c r="E565" s="26">
        <v>198474</v>
      </c>
      <c r="F565" s="26">
        <v>56434</v>
      </c>
      <c r="G565" s="26">
        <v>187699</v>
      </c>
      <c r="H565" s="24"/>
      <c r="I565" s="24"/>
      <c r="J565" s="24">
        <v>39923</v>
      </c>
      <c r="K565" s="24"/>
      <c r="L565" s="24"/>
      <c r="M565" s="24"/>
    </row>
    <row r="566" spans="1:13" s="6" customFormat="1" ht="15.75" customHeight="1" x14ac:dyDescent="0.2">
      <c r="A566" s="43"/>
      <c r="B566" s="42"/>
      <c r="C566" s="26">
        <f>D566+G566+H566+I566+J566+K566+L566+M566</f>
        <v>2405</v>
      </c>
      <c r="D566" s="26">
        <f>SUM(E566,F566)</f>
        <v>2405</v>
      </c>
      <c r="E566" s="25">
        <v>1946</v>
      </c>
      <c r="F566" s="26">
        <v>459</v>
      </c>
      <c r="G566" s="26">
        <v>-2830</v>
      </c>
      <c r="H566" s="24"/>
      <c r="I566" s="24"/>
      <c r="J566" s="24">
        <v>2830</v>
      </c>
      <c r="K566" s="24"/>
      <c r="L566" s="24"/>
      <c r="M566" s="24"/>
    </row>
    <row r="567" spans="1:13" s="6" customFormat="1" ht="15.75" customHeight="1" x14ac:dyDescent="0.2">
      <c r="A567" s="88"/>
      <c r="B567" s="88"/>
      <c r="C567" s="22">
        <f>SUM(C565:C566)</f>
        <v>484935</v>
      </c>
      <c r="D567" s="22">
        <f t="shared" ref="D567:M567" si="1179">SUM(D565:D566)</f>
        <v>257313</v>
      </c>
      <c r="E567" s="22">
        <f t="shared" si="1179"/>
        <v>200420</v>
      </c>
      <c r="F567" s="22">
        <f t="shared" si="1179"/>
        <v>56893</v>
      </c>
      <c r="G567" s="68">
        <f t="shared" si="1179"/>
        <v>184869</v>
      </c>
      <c r="H567" s="68">
        <f t="shared" si="1179"/>
        <v>0</v>
      </c>
      <c r="I567" s="68">
        <f t="shared" si="1179"/>
        <v>0</v>
      </c>
      <c r="J567" s="68">
        <f t="shared" si="1179"/>
        <v>42753</v>
      </c>
      <c r="K567" s="68">
        <f t="shared" si="1179"/>
        <v>0</v>
      </c>
      <c r="L567" s="68">
        <f t="shared" si="1179"/>
        <v>0</v>
      </c>
      <c r="M567" s="68">
        <f t="shared" si="1179"/>
        <v>0</v>
      </c>
    </row>
    <row r="568" spans="1:13" s="6" customFormat="1" ht="15.75" customHeight="1" x14ac:dyDescent="0.2">
      <c r="A568" s="43"/>
      <c r="B568" s="42"/>
      <c r="C568" s="24">
        <f t="shared" si="1103"/>
        <v>0</v>
      </c>
      <c r="D568" s="24">
        <f>SUM(E568:F568)</f>
        <v>0</v>
      </c>
      <c r="E568" s="26"/>
      <c r="F568" s="26"/>
      <c r="G568" s="26"/>
      <c r="H568" s="24"/>
      <c r="I568" s="24"/>
      <c r="J568" s="24"/>
      <c r="K568" s="24"/>
      <c r="L568" s="24"/>
      <c r="M568" s="24"/>
    </row>
    <row r="569" spans="1:13" s="11" customFormat="1" ht="15.75" customHeight="1" x14ac:dyDescent="0.2">
      <c r="A569" s="86" t="s">
        <v>46</v>
      </c>
      <c r="B569" s="86" t="s">
        <v>166</v>
      </c>
      <c r="C569" s="29">
        <f>SUM(C572,C575,C578,C581)</f>
        <v>500020</v>
      </c>
      <c r="D569" s="29">
        <f t="shared" ref="D569:M569" si="1180">SUM(D572,D575,D578,D581)</f>
        <v>272038</v>
      </c>
      <c r="E569" s="29">
        <f t="shared" si="1180"/>
        <v>216538</v>
      </c>
      <c r="F569" s="29">
        <f t="shared" si="1180"/>
        <v>55500</v>
      </c>
      <c r="G569" s="29">
        <f t="shared" si="1180"/>
        <v>145234</v>
      </c>
      <c r="H569" s="29">
        <f t="shared" si="1180"/>
        <v>5694</v>
      </c>
      <c r="I569" s="29">
        <f t="shared" si="1180"/>
        <v>0</v>
      </c>
      <c r="J569" s="29">
        <f t="shared" si="1180"/>
        <v>77054</v>
      </c>
      <c r="K569" s="29">
        <f t="shared" si="1180"/>
        <v>0</v>
      </c>
      <c r="L569" s="29">
        <f t="shared" si="1180"/>
        <v>0</v>
      </c>
      <c r="M569" s="29">
        <f t="shared" si="1180"/>
        <v>0</v>
      </c>
    </row>
    <row r="570" spans="1:13" s="6" customFormat="1" ht="15.75" customHeight="1" x14ac:dyDescent="0.2">
      <c r="A570" s="43"/>
      <c r="B570" s="43"/>
      <c r="C570" s="24">
        <f>D570+G570+H570+I570+J570+K570+L570+M570</f>
        <v>-6338</v>
      </c>
      <c r="D570" s="24">
        <f>SUM(E570,F570)</f>
        <v>15682</v>
      </c>
      <c r="E570" s="25">
        <f>SUM(E573,E576,E579,E582)</f>
        <v>12109</v>
      </c>
      <c r="F570" s="25">
        <f t="shared" ref="F570:M570" si="1181">SUM(F573,F576,F579,F582)</f>
        <v>3573</v>
      </c>
      <c r="G570" s="25">
        <f t="shared" si="1181"/>
        <v>-18220</v>
      </c>
      <c r="H570" s="25">
        <f t="shared" si="1181"/>
        <v>0</v>
      </c>
      <c r="I570" s="25">
        <f t="shared" si="1181"/>
        <v>0</v>
      </c>
      <c r="J570" s="25">
        <f t="shared" si="1181"/>
        <v>-3800</v>
      </c>
      <c r="K570" s="25">
        <f t="shared" si="1181"/>
        <v>0</v>
      </c>
      <c r="L570" s="25">
        <f t="shared" si="1181"/>
        <v>0</v>
      </c>
      <c r="M570" s="25">
        <f t="shared" si="1181"/>
        <v>0</v>
      </c>
    </row>
    <row r="571" spans="1:13" s="6" customFormat="1" ht="15.75" customHeight="1" x14ac:dyDescent="0.2">
      <c r="A571" s="84"/>
      <c r="B571" s="84"/>
      <c r="C571" s="68">
        <f>SUM(C569,C570)</f>
        <v>493682</v>
      </c>
      <c r="D571" s="68">
        <f t="shared" ref="D571:M571" si="1182">SUM(D569,D570)</f>
        <v>287720</v>
      </c>
      <c r="E571" s="68">
        <f t="shared" si="1182"/>
        <v>228647</v>
      </c>
      <c r="F571" s="68">
        <f t="shared" si="1182"/>
        <v>59073</v>
      </c>
      <c r="G571" s="68">
        <f t="shared" si="1182"/>
        <v>127014</v>
      </c>
      <c r="H571" s="68">
        <f t="shared" si="1182"/>
        <v>5694</v>
      </c>
      <c r="I571" s="68">
        <f t="shared" si="1182"/>
        <v>0</v>
      </c>
      <c r="J571" s="68">
        <f t="shared" si="1182"/>
        <v>73254</v>
      </c>
      <c r="K571" s="68">
        <f t="shared" si="1182"/>
        <v>0</v>
      </c>
      <c r="L571" s="68">
        <f t="shared" si="1182"/>
        <v>0</v>
      </c>
      <c r="M571" s="68">
        <f t="shared" si="1182"/>
        <v>0</v>
      </c>
    </row>
    <row r="572" spans="1:13" s="6" customFormat="1" ht="15.75" customHeight="1" x14ac:dyDescent="0.2">
      <c r="A572" s="43"/>
      <c r="B572" s="42" t="s">
        <v>159</v>
      </c>
      <c r="C572" s="24">
        <f>SUM(D572,G572,H572:M572)</f>
        <v>217338</v>
      </c>
      <c r="D572" s="24">
        <f>SUM(E572:F572)</f>
        <v>197614</v>
      </c>
      <c r="E572" s="26">
        <v>156561</v>
      </c>
      <c r="F572" s="26">
        <v>41053</v>
      </c>
      <c r="G572" s="26">
        <v>17224</v>
      </c>
      <c r="H572" s="24"/>
      <c r="I572" s="24"/>
      <c r="J572" s="24">
        <v>2500</v>
      </c>
      <c r="K572" s="24"/>
      <c r="L572" s="24"/>
      <c r="M572" s="24"/>
    </row>
    <row r="573" spans="1:13" s="6" customFormat="1" ht="15.75" customHeight="1" x14ac:dyDescent="0.2">
      <c r="A573" s="43"/>
      <c r="B573" s="43"/>
      <c r="C573" s="24">
        <f>D573+G573+H573+I573+J573+K573+L573+M573</f>
        <v>0</v>
      </c>
      <c r="D573" s="24">
        <f>SUM(E573,F573)</f>
        <v>0</v>
      </c>
      <c r="E573" s="25"/>
      <c r="F573" s="26"/>
      <c r="G573" s="26"/>
      <c r="H573" s="24"/>
      <c r="I573" s="24"/>
      <c r="J573" s="24"/>
      <c r="K573" s="24"/>
      <c r="L573" s="24"/>
      <c r="M573" s="24"/>
    </row>
    <row r="574" spans="1:13" s="6" customFormat="1" ht="15.75" customHeight="1" x14ac:dyDescent="0.2">
      <c r="A574" s="89"/>
      <c r="B574" s="89"/>
      <c r="C574" s="68">
        <f>SUM(C572:C573)</f>
        <v>217338</v>
      </c>
      <c r="D574" s="68">
        <f t="shared" ref="D574" si="1183">SUM(D572:D573)</f>
        <v>197614</v>
      </c>
      <c r="E574" s="68">
        <f t="shared" ref="E574" si="1184">SUM(E572:E573)</f>
        <v>156561</v>
      </c>
      <c r="F574" s="68">
        <f t="shared" ref="F574" si="1185">SUM(F572:F573)</f>
        <v>41053</v>
      </c>
      <c r="G574" s="68">
        <f t="shared" ref="G574" si="1186">SUM(G572:G573)</f>
        <v>17224</v>
      </c>
      <c r="H574" s="68">
        <f t="shared" ref="H574" si="1187">SUM(H572:H573)</f>
        <v>0</v>
      </c>
      <c r="I574" s="68">
        <f t="shared" ref="I574" si="1188">SUM(I572:I573)</f>
        <v>0</v>
      </c>
      <c r="J574" s="68">
        <f t="shared" ref="J574" si="1189">SUM(J572:J573)</f>
        <v>2500</v>
      </c>
      <c r="K574" s="68">
        <f t="shared" ref="K574" si="1190">SUM(K572:K573)</f>
        <v>0</v>
      </c>
      <c r="L574" s="68">
        <f t="shared" ref="L574" si="1191">SUM(L572:L573)</f>
        <v>0</v>
      </c>
      <c r="M574" s="68">
        <f t="shared" ref="M574" si="1192">SUM(M572:M573)</f>
        <v>0</v>
      </c>
    </row>
    <row r="575" spans="1:13" s="6" customFormat="1" ht="15.75" customHeight="1" x14ac:dyDescent="0.2">
      <c r="A575" s="43"/>
      <c r="B575" s="42" t="s">
        <v>352</v>
      </c>
      <c r="C575" s="24">
        <f>SUM(D575,G575,H575:M575)</f>
        <v>240308</v>
      </c>
      <c r="D575" s="24">
        <f>SUM(E575:F575)</f>
        <v>45204</v>
      </c>
      <c r="E575" s="26">
        <v>37530</v>
      </c>
      <c r="F575" s="26">
        <v>7674</v>
      </c>
      <c r="G575" s="26">
        <v>120550</v>
      </c>
      <c r="H575" s="24"/>
      <c r="I575" s="24"/>
      <c r="J575" s="24">
        <v>74554</v>
      </c>
      <c r="K575" s="24"/>
      <c r="L575" s="24"/>
      <c r="M575" s="24"/>
    </row>
    <row r="576" spans="1:13" s="6" customFormat="1" ht="15.75" customHeight="1" x14ac:dyDescent="0.2">
      <c r="A576" s="43"/>
      <c r="B576" s="43"/>
      <c r="C576" s="24">
        <f>D576+G576+H576+I576+J576+K576+L576+M576</f>
        <v>-5080</v>
      </c>
      <c r="D576" s="24">
        <f>SUM(E576,F576)</f>
        <v>16940</v>
      </c>
      <c r="E576" s="25">
        <v>12738</v>
      </c>
      <c r="F576" s="26">
        <v>4202</v>
      </c>
      <c r="G576" s="26">
        <v>-18220</v>
      </c>
      <c r="H576" s="24"/>
      <c r="I576" s="24"/>
      <c r="J576" s="24">
        <v>-3800</v>
      </c>
      <c r="K576" s="24"/>
      <c r="L576" s="24"/>
      <c r="M576" s="24"/>
    </row>
    <row r="577" spans="1:13" s="6" customFormat="1" ht="15.75" customHeight="1" x14ac:dyDescent="0.2">
      <c r="A577" s="89"/>
      <c r="B577" s="89"/>
      <c r="C577" s="68">
        <f>SUM(C575:C576)</f>
        <v>235228</v>
      </c>
      <c r="D577" s="68">
        <f t="shared" ref="D577" si="1193">SUM(D575:D576)</f>
        <v>62144</v>
      </c>
      <c r="E577" s="68">
        <f t="shared" ref="E577" si="1194">SUM(E575:E576)</f>
        <v>50268</v>
      </c>
      <c r="F577" s="68">
        <f t="shared" ref="F577" si="1195">SUM(F575:F576)</f>
        <v>11876</v>
      </c>
      <c r="G577" s="68">
        <f t="shared" ref="G577" si="1196">SUM(G575:G576)</f>
        <v>102330</v>
      </c>
      <c r="H577" s="68">
        <f t="shared" ref="H577" si="1197">SUM(H575:H576)</f>
        <v>0</v>
      </c>
      <c r="I577" s="68">
        <f t="shared" ref="I577" si="1198">SUM(I575:I576)</f>
        <v>0</v>
      </c>
      <c r="J577" s="68">
        <f t="shared" ref="J577" si="1199">SUM(J575:J576)</f>
        <v>70754</v>
      </c>
      <c r="K577" s="68">
        <f t="shared" ref="K577" si="1200">SUM(K575:K576)</f>
        <v>0</v>
      </c>
      <c r="L577" s="68">
        <f t="shared" ref="L577" si="1201">SUM(L575:L576)</f>
        <v>0</v>
      </c>
      <c r="M577" s="68">
        <f t="shared" ref="M577" si="1202">SUM(M575:M576)</f>
        <v>0</v>
      </c>
    </row>
    <row r="578" spans="1:13" s="6" customFormat="1" ht="15.75" customHeight="1" x14ac:dyDescent="0.2">
      <c r="A578" s="43"/>
      <c r="B578" s="42" t="s">
        <v>307</v>
      </c>
      <c r="C578" s="24">
        <f>SUM(D578,G578,H578:M578)</f>
        <v>36680</v>
      </c>
      <c r="D578" s="24">
        <f>SUM(E578:F578)</f>
        <v>29220</v>
      </c>
      <c r="E578" s="26">
        <v>22447</v>
      </c>
      <c r="F578" s="26">
        <v>6773</v>
      </c>
      <c r="G578" s="26">
        <v>7460</v>
      </c>
      <c r="H578" s="24"/>
      <c r="I578" s="24"/>
      <c r="J578" s="24"/>
      <c r="K578" s="24"/>
      <c r="L578" s="24"/>
      <c r="M578" s="24"/>
    </row>
    <row r="579" spans="1:13" s="6" customFormat="1" ht="15.75" customHeight="1" x14ac:dyDescent="0.2">
      <c r="A579" s="43"/>
      <c r="B579" s="43"/>
      <c r="C579" s="24">
        <f>D579+G579+H579+I579+J579+K579+L579+M579</f>
        <v>-1258</v>
      </c>
      <c r="D579" s="24">
        <f>SUM(E579,F579)</f>
        <v>-1258</v>
      </c>
      <c r="E579" s="25">
        <v>-629</v>
      </c>
      <c r="F579" s="26">
        <v>-629</v>
      </c>
      <c r="G579" s="26"/>
      <c r="H579" s="24"/>
      <c r="I579" s="24"/>
      <c r="J579" s="24"/>
      <c r="K579" s="24"/>
      <c r="L579" s="24"/>
      <c r="M579" s="24"/>
    </row>
    <row r="580" spans="1:13" s="6" customFormat="1" ht="15.75" customHeight="1" x14ac:dyDescent="0.2">
      <c r="A580" s="89"/>
      <c r="B580" s="89"/>
      <c r="C580" s="68">
        <f>SUM(C578:C579)</f>
        <v>35422</v>
      </c>
      <c r="D580" s="68">
        <f t="shared" ref="D580:M580" si="1203">SUM(D578:D579)</f>
        <v>27962</v>
      </c>
      <c r="E580" s="68">
        <f t="shared" si="1203"/>
        <v>21818</v>
      </c>
      <c r="F580" s="68">
        <f t="shared" si="1203"/>
        <v>6144</v>
      </c>
      <c r="G580" s="68">
        <f t="shared" si="1203"/>
        <v>7460</v>
      </c>
      <c r="H580" s="68">
        <f t="shared" si="1203"/>
        <v>0</v>
      </c>
      <c r="I580" s="68">
        <f t="shared" si="1203"/>
        <v>0</v>
      </c>
      <c r="J580" s="68">
        <f t="shared" si="1203"/>
        <v>0</v>
      </c>
      <c r="K580" s="68">
        <f t="shared" si="1203"/>
        <v>0</v>
      </c>
      <c r="L580" s="68">
        <f t="shared" si="1203"/>
        <v>0</v>
      </c>
      <c r="M580" s="68">
        <f t="shared" si="1203"/>
        <v>0</v>
      </c>
    </row>
    <row r="581" spans="1:13" s="6" customFormat="1" ht="15.75" customHeight="1" x14ac:dyDescent="0.2">
      <c r="A581" s="43"/>
      <c r="B581" s="42" t="s">
        <v>308</v>
      </c>
      <c r="C581" s="24">
        <f>SUM(D581,G581,H581:M581)</f>
        <v>5694</v>
      </c>
      <c r="D581" s="24">
        <f>SUM(E581:F581)</f>
        <v>0</v>
      </c>
      <c r="E581" s="26"/>
      <c r="F581" s="26"/>
      <c r="G581" s="26"/>
      <c r="H581" s="24">
        <v>5694</v>
      </c>
      <c r="I581" s="24"/>
      <c r="J581" s="24"/>
      <c r="K581" s="24"/>
      <c r="L581" s="24"/>
      <c r="M581" s="24"/>
    </row>
    <row r="582" spans="1:13" s="6" customFormat="1" ht="15.75" customHeight="1" x14ac:dyDescent="0.2">
      <c r="A582" s="43"/>
      <c r="B582" s="43"/>
      <c r="C582" s="24">
        <f>D582+G582+H582+I582+J582+K582+L582+M582</f>
        <v>0</v>
      </c>
      <c r="D582" s="24">
        <f>SUM(E582,F582)</f>
        <v>0</v>
      </c>
      <c r="E582" s="25"/>
      <c r="F582" s="26"/>
      <c r="G582" s="26"/>
      <c r="H582" s="24"/>
      <c r="I582" s="24"/>
      <c r="J582" s="24"/>
      <c r="K582" s="24"/>
      <c r="L582" s="24"/>
      <c r="M582" s="24"/>
    </row>
    <row r="583" spans="1:13" s="6" customFormat="1" ht="15.75" customHeight="1" x14ac:dyDescent="0.2">
      <c r="A583" s="89"/>
      <c r="B583" s="89"/>
      <c r="C583" s="68">
        <f>SUM(C581:C582)</f>
        <v>5694</v>
      </c>
      <c r="D583" s="68">
        <f t="shared" ref="D583:M583" si="1204">SUM(D581:D582)</f>
        <v>0</v>
      </c>
      <c r="E583" s="68">
        <f t="shared" si="1204"/>
        <v>0</v>
      </c>
      <c r="F583" s="68">
        <f t="shared" si="1204"/>
        <v>0</v>
      </c>
      <c r="G583" s="68">
        <f t="shared" si="1204"/>
        <v>0</v>
      </c>
      <c r="H583" s="68">
        <f t="shared" si="1204"/>
        <v>5694</v>
      </c>
      <c r="I583" s="68">
        <f t="shared" si="1204"/>
        <v>0</v>
      </c>
      <c r="J583" s="68">
        <f t="shared" si="1204"/>
        <v>0</v>
      </c>
      <c r="K583" s="68">
        <f t="shared" si="1204"/>
        <v>0</v>
      </c>
      <c r="L583" s="68">
        <f t="shared" si="1204"/>
        <v>0</v>
      </c>
      <c r="M583" s="68">
        <f t="shared" si="1204"/>
        <v>0</v>
      </c>
    </row>
    <row r="584" spans="1:13" s="11" customFormat="1" ht="15.75" customHeight="1" x14ac:dyDescent="0.2">
      <c r="A584" s="86" t="s">
        <v>48</v>
      </c>
      <c r="B584" s="87" t="s">
        <v>49</v>
      </c>
      <c r="C584" s="29">
        <f>SUM(D584,G584,H584:M584)</f>
        <v>140758</v>
      </c>
      <c r="D584" s="29">
        <f>SUM(E584:F584)</f>
        <v>91258</v>
      </c>
      <c r="E584" s="26">
        <v>73787</v>
      </c>
      <c r="F584" s="26">
        <v>17471</v>
      </c>
      <c r="G584" s="26">
        <v>43300</v>
      </c>
      <c r="H584" s="24"/>
      <c r="I584" s="24"/>
      <c r="J584" s="24">
        <v>6200</v>
      </c>
      <c r="K584" s="24"/>
      <c r="L584" s="24"/>
      <c r="M584" s="24"/>
    </row>
    <row r="585" spans="1:13" s="6" customFormat="1" ht="15.75" customHeight="1" x14ac:dyDescent="0.2">
      <c r="A585" s="43"/>
      <c r="B585" s="43"/>
      <c r="C585" s="24">
        <f>D585+G585+H585+I585+J585+K585+L585+M585</f>
        <v>5080</v>
      </c>
      <c r="D585" s="24">
        <f>SUM(E585,F585)</f>
        <v>-4720</v>
      </c>
      <c r="E585" s="25">
        <v>-4720</v>
      </c>
      <c r="F585" s="26"/>
      <c r="G585" s="26">
        <v>6000</v>
      </c>
      <c r="H585" s="24"/>
      <c r="I585" s="24"/>
      <c r="J585" s="24">
        <v>3800</v>
      </c>
      <c r="K585" s="24"/>
      <c r="L585" s="24"/>
      <c r="M585" s="24"/>
    </row>
    <row r="586" spans="1:13" s="6" customFormat="1" ht="15.75" customHeight="1" x14ac:dyDescent="0.2">
      <c r="A586" s="89"/>
      <c r="B586" s="89"/>
      <c r="C586" s="68">
        <f>SUM(C584:C585)</f>
        <v>145838</v>
      </c>
      <c r="D586" s="68">
        <f t="shared" ref="D586" si="1205">SUM(D584:D585)</f>
        <v>86538</v>
      </c>
      <c r="E586" s="68">
        <f t="shared" ref="E586" si="1206">SUM(E584:E585)</f>
        <v>69067</v>
      </c>
      <c r="F586" s="68">
        <f t="shared" ref="F586" si="1207">SUM(F584:F585)</f>
        <v>17471</v>
      </c>
      <c r="G586" s="68">
        <f t="shared" ref="G586" si="1208">SUM(G584:G585)</f>
        <v>49300</v>
      </c>
      <c r="H586" s="68">
        <f t="shared" ref="H586" si="1209">SUM(H584:H585)</f>
        <v>0</v>
      </c>
      <c r="I586" s="68">
        <f t="shared" ref="I586" si="1210">SUM(I584:I585)</f>
        <v>0</v>
      </c>
      <c r="J586" s="68">
        <f t="shared" ref="J586" si="1211">SUM(J584:J585)</f>
        <v>10000</v>
      </c>
      <c r="K586" s="68">
        <f t="shared" ref="K586" si="1212">SUM(K584:K585)</f>
        <v>0</v>
      </c>
      <c r="L586" s="68">
        <f t="shared" ref="L586" si="1213">SUM(L584:L585)</f>
        <v>0</v>
      </c>
      <c r="M586" s="68">
        <f t="shared" ref="M586" si="1214">SUM(M584:M585)</f>
        <v>0</v>
      </c>
    </row>
    <row r="587" spans="1:13" s="11" customFormat="1" ht="15.75" customHeight="1" x14ac:dyDescent="0.2">
      <c r="A587" s="96" t="s">
        <v>309</v>
      </c>
      <c r="B587" s="87" t="s">
        <v>310</v>
      </c>
      <c r="C587" s="29">
        <f>SUM(D587,G587,H587:M587)</f>
        <v>3130</v>
      </c>
      <c r="D587" s="29">
        <f>SUM(E587:F587)</f>
        <v>0</v>
      </c>
      <c r="E587" s="26"/>
      <c r="F587" s="26"/>
      <c r="G587" s="26">
        <v>3130</v>
      </c>
      <c r="H587" s="24"/>
      <c r="I587" s="24"/>
      <c r="J587" s="24"/>
      <c r="K587" s="24"/>
      <c r="L587" s="24"/>
      <c r="M587" s="24"/>
    </row>
    <row r="588" spans="1:13" s="6" customFormat="1" ht="15.75" customHeight="1" x14ac:dyDescent="0.2">
      <c r="A588" s="43"/>
      <c r="B588" s="43"/>
      <c r="C588" s="24">
        <f>D588+G588+H588+I588+J588+K588+L588+M588</f>
        <v>0</v>
      </c>
      <c r="D588" s="24">
        <f>SUM(E588,F588)</f>
        <v>0</v>
      </c>
      <c r="E588" s="25"/>
      <c r="F588" s="26"/>
      <c r="G588" s="26"/>
      <c r="H588" s="24"/>
      <c r="I588" s="24"/>
      <c r="J588" s="24"/>
      <c r="K588" s="24"/>
      <c r="L588" s="24"/>
      <c r="M588" s="24"/>
    </row>
    <row r="589" spans="1:13" s="6" customFormat="1" ht="15.75" customHeight="1" x14ac:dyDescent="0.2">
      <c r="A589" s="89"/>
      <c r="B589" s="89"/>
      <c r="C589" s="68">
        <f>SUM(C587:C588)</f>
        <v>3130</v>
      </c>
      <c r="D589" s="68">
        <f t="shared" ref="D589" si="1215">SUM(D587:D588)</f>
        <v>0</v>
      </c>
      <c r="E589" s="68">
        <f t="shared" ref="E589" si="1216">SUM(E587:E588)</f>
        <v>0</v>
      </c>
      <c r="F589" s="68">
        <f t="shared" ref="F589" si="1217">SUM(F587:F588)</f>
        <v>0</v>
      </c>
      <c r="G589" s="68">
        <f t="shared" ref="G589" si="1218">SUM(G587:G588)</f>
        <v>3130</v>
      </c>
      <c r="H589" s="68">
        <f t="shared" ref="H589" si="1219">SUM(H587:H588)</f>
        <v>0</v>
      </c>
      <c r="I589" s="68">
        <f t="shared" ref="I589" si="1220">SUM(I587:I588)</f>
        <v>0</v>
      </c>
      <c r="J589" s="68">
        <f t="shared" ref="J589" si="1221">SUM(J587:J588)</f>
        <v>0</v>
      </c>
      <c r="K589" s="68">
        <f t="shared" ref="K589" si="1222">SUM(K587:K588)</f>
        <v>0</v>
      </c>
      <c r="L589" s="68">
        <f t="shared" ref="L589" si="1223">SUM(L587:L588)</f>
        <v>0</v>
      </c>
      <c r="M589" s="68">
        <f t="shared" ref="M589" si="1224">SUM(M587:M588)</f>
        <v>0</v>
      </c>
    </row>
    <row r="590" spans="1:13" s="11" customFormat="1" ht="15.75" customHeight="1" x14ac:dyDescent="0.2">
      <c r="A590" s="86" t="s">
        <v>50</v>
      </c>
      <c r="B590" s="87" t="s">
        <v>51</v>
      </c>
      <c r="C590" s="29">
        <f>SUM(D590,G590,H590:M590)</f>
        <v>157478</v>
      </c>
      <c r="D590" s="29">
        <f>SUM(E590:F590)</f>
        <v>77010</v>
      </c>
      <c r="E590" s="26">
        <v>62068</v>
      </c>
      <c r="F590" s="26">
        <v>14942</v>
      </c>
      <c r="G590" s="26">
        <v>22938</v>
      </c>
      <c r="H590" s="24">
        <v>56200</v>
      </c>
      <c r="I590" s="24"/>
      <c r="J590" s="24">
        <v>1330</v>
      </c>
      <c r="K590" s="29"/>
      <c r="L590" s="29"/>
      <c r="M590" s="29"/>
    </row>
    <row r="591" spans="1:13" s="6" customFormat="1" ht="15.75" customHeight="1" x14ac:dyDescent="0.2">
      <c r="A591" s="43"/>
      <c r="B591" s="43"/>
      <c r="C591" s="24">
        <f>D591+G591+H591+I591+J591+K591+L591+M591</f>
        <v>0</v>
      </c>
      <c r="D591" s="24">
        <f>SUM(E591,F591)</f>
        <v>0</v>
      </c>
      <c r="E591" s="25">
        <v>1000</v>
      </c>
      <c r="F591" s="26">
        <v>-1000</v>
      </c>
      <c r="G591" s="26"/>
      <c r="H591" s="24"/>
      <c r="I591" s="24"/>
      <c r="J591" s="24"/>
      <c r="K591" s="24"/>
      <c r="L591" s="24"/>
      <c r="M591" s="24"/>
    </row>
    <row r="592" spans="1:13" s="6" customFormat="1" ht="15.75" customHeight="1" x14ac:dyDescent="0.2">
      <c r="A592" s="89"/>
      <c r="B592" s="89"/>
      <c r="C592" s="68">
        <f>SUM(C590:C591)</f>
        <v>157478</v>
      </c>
      <c r="D592" s="68">
        <f t="shared" ref="D592" si="1225">SUM(D590:D591)</f>
        <v>77010</v>
      </c>
      <c r="E592" s="68">
        <f t="shared" ref="E592" si="1226">SUM(E590:E591)</f>
        <v>63068</v>
      </c>
      <c r="F592" s="68">
        <f t="shared" ref="F592" si="1227">SUM(F590:F591)</f>
        <v>13942</v>
      </c>
      <c r="G592" s="68">
        <f t="shared" ref="G592" si="1228">SUM(G590:G591)</f>
        <v>22938</v>
      </c>
      <c r="H592" s="68">
        <f t="shared" ref="H592" si="1229">SUM(H590:H591)</f>
        <v>56200</v>
      </c>
      <c r="I592" s="68">
        <f t="shared" ref="I592" si="1230">SUM(I590:I591)</f>
        <v>0</v>
      </c>
      <c r="J592" s="68">
        <f t="shared" ref="J592" si="1231">SUM(J590:J591)</f>
        <v>1330</v>
      </c>
      <c r="K592" s="68">
        <f t="shared" ref="K592" si="1232">SUM(K590:K591)</f>
        <v>0</v>
      </c>
      <c r="L592" s="68">
        <f t="shared" ref="L592" si="1233">SUM(L590:L591)</f>
        <v>0</v>
      </c>
      <c r="M592" s="68">
        <f t="shared" ref="M592" si="1234">SUM(M590:M591)</f>
        <v>0</v>
      </c>
    </row>
    <row r="593" spans="1:13" s="11" customFormat="1" ht="15.75" customHeight="1" x14ac:dyDescent="0.2">
      <c r="A593" s="96" t="s">
        <v>312</v>
      </c>
      <c r="B593" s="87" t="s">
        <v>311</v>
      </c>
      <c r="C593" s="29">
        <f>SUM(D593,G593,H593:M593)</f>
        <v>46970</v>
      </c>
      <c r="D593" s="24">
        <f>SUM(E593:F593)</f>
        <v>0</v>
      </c>
      <c r="E593" s="26"/>
      <c r="F593" s="26"/>
      <c r="G593" s="26"/>
      <c r="H593" s="24"/>
      <c r="I593" s="24"/>
      <c r="J593" s="24"/>
      <c r="K593" s="24">
        <v>46970</v>
      </c>
      <c r="L593" s="29"/>
      <c r="M593" s="29"/>
    </row>
    <row r="594" spans="1:13" s="6" customFormat="1" ht="15.75" customHeight="1" x14ac:dyDescent="0.2">
      <c r="A594" s="43"/>
      <c r="B594" s="43"/>
      <c r="C594" s="24">
        <f>D594+G594+H594+I594+J594+K594+L594+M594</f>
        <v>0</v>
      </c>
      <c r="D594" s="24">
        <f>SUM(E594,F594)</f>
        <v>0</v>
      </c>
      <c r="E594" s="25"/>
      <c r="F594" s="26"/>
      <c r="G594" s="26"/>
      <c r="H594" s="24"/>
      <c r="I594" s="24"/>
      <c r="J594" s="24"/>
      <c r="K594" s="24"/>
      <c r="L594" s="24"/>
      <c r="M594" s="24"/>
    </row>
    <row r="595" spans="1:13" s="6" customFormat="1" ht="15.75" customHeight="1" x14ac:dyDescent="0.2">
      <c r="A595" s="89"/>
      <c r="B595" s="89"/>
      <c r="C595" s="68">
        <f>SUM(C593:C594)</f>
        <v>46970</v>
      </c>
      <c r="D595" s="68">
        <f t="shared" ref="D595:M595" si="1235">SUM(D593:D594)</f>
        <v>0</v>
      </c>
      <c r="E595" s="68">
        <f t="shared" si="1235"/>
        <v>0</v>
      </c>
      <c r="F595" s="68">
        <f t="shared" si="1235"/>
        <v>0</v>
      </c>
      <c r="G595" s="68">
        <f t="shared" si="1235"/>
        <v>0</v>
      </c>
      <c r="H595" s="68">
        <f t="shared" si="1235"/>
        <v>0</v>
      </c>
      <c r="I595" s="68">
        <f t="shared" si="1235"/>
        <v>0</v>
      </c>
      <c r="J595" s="68">
        <f t="shared" si="1235"/>
        <v>0</v>
      </c>
      <c r="K595" s="68">
        <f t="shared" si="1235"/>
        <v>46970</v>
      </c>
      <c r="L595" s="68">
        <f t="shared" si="1235"/>
        <v>0</v>
      </c>
      <c r="M595" s="68">
        <f t="shared" si="1235"/>
        <v>0</v>
      </c>
    </row>
    <row r="596" spans="1:13" s="11" customFormat="1" ht="15.75" customHeight="1" x14ac:dyDescent="0.2">
      <c r="A596" s="96" t="s">
        <v>312</v>
      </c>
      <c r="B596" s="87" t="s">
        <v>313</v>
      </c>
      <c r="C596" s="29">
        <f>SUM(D596,G596,H596:M596)</f>
        <v>80893</v>
      </c>
      <c r="D596" s="24">
        <f>SUM(E596:F596)</f>
        <v>0</v>
      </c>
      <c r="E596" s="26"/>
      <c r="F596" s="26"/>
      <c r="G596" s="26">
        <v>13253</v>
      </c>
      <c r="H596" s="24"/>
      <c r="I596" s="24"/>
      <c r="J596" s="24">
        <v>67640</v>
      </c>
      <c r="K596" s="24"/>
      <c r="L596" s="29"/>
      <c r="M596" s="29"/>
    </row>
    <row r="597" spans="1:13" s="6" customFormat="1" ht="15.75" customHeight="1" x14ac:dyDescent="0.2">
      <c r="A597" s="43"/>
      <c r="B597" s="43"/>
      <c r="C597" s="24">
        <f>D597+G597+H597+I597+J597+K597+L597+M597</f>
        <v>10000</v>
      </c>
      <c r="D597" s="24">
        <f>SUM(E597,F597)</f>
        <v>0</v>
      </c>
      <c r="E597" s="25"/>
      <c r="F597" s="26"/>
      <c r="G597" s="26">
        <v>-10928</v>
      </c>
      <c r="H597" s="24"/>
      <c r="I597" s="24"/>
      <c r="J597" s="24">
        <v>20928</v>
      </c>
      <c r="K597" s="24"/>
      <c r="L597" s="24"/>
      <c r="M597" s="24"/>
    </row>
    <row r="598" spans="1:13" s="6" customFormat="1" ht="15.75" customHeight="1" x14ac:dyDescent="0.2">
      <c r="A598" s="89"/>
      <c r="B598" s="89"/>
      <c r="C598" s="68">
        <f>SUM(C596:C597)</f>
        <v>90893</v>
      </c>
      <c r="D598" s="68">
        <f t="shared" ref="D598:M598" si="1236">SUM(D596:D597)</f>
        <v>0</v>
      </c>
      <c r="E598" s="68">
        <f t="shared" si="1236"/>
        <v>0</v>
      </c>
      <c r="F598" s="68">
        <f t="shared" si="1236"/>
        <v>0</v>
      </c>
      <c r="G598" s="68">
        <f t="shared" si="1236"/>
        <v>2325</v>
      </c>
      <c r="H598" s="68">
        <f t="shared" si="1236"/>
        <v>0</v>
      </c>
      <c r="I598" s="68">
        <f t="shared" si="1236"/>
        <v>0</v>
      </c>
      <c r="J598" s="68">
        <f t="shared" si="1236"/>
        <v>88568</v>
      </c>
      <c r="K598" s="68">
        <f t="shared" si="1236"/>
        <v>0</v>
      </c>
      <c r="L598" s="68">
        <f t="shared" si="1236"/>
        <v>0</v>
      </c>
      <c r="M598" s="68">
        <f t="shared" si="1236"/>
        <v>0</v>
      </c>
    </row>
    <row r="599" spans="1:13" s="11" customFormat="1" ht="27" customHeight="1" x14ac:dyDescent="0.2">
      <c r="A599" s="96" t="s">
        <v>314</v>
      </c>
      <c r="B599" s="87" t="s">
        <v>315</v>
      </c>
      <c r="C599" s="29">
        <f>SUM(D599,G599,H599:M599)</f>
        <v>51668</v>
      </c>
      <c r="D599" s="24">
        <f>SUM(E599:F599)</f>
        <v>0</v>
      </c>
      <c r="E599" s="26"/>
      <c r="F599" s="26"/>
      <c r="G599" s="26"/>
      <c r="H599" s="24">
        <v>51668</v>
      </c>
      <c r="I599" s="24"/>
      <c r="J599" s="24"/>
      <c r="K599" s="24"/>
      <c r="L599" s="29"/>
      <c r="M599" s="29"/>
    </row>
    <row r="600" spans="1:13" s="6" customFormat="1" ht="15.75" customHeight="1" x14ac:dyDescent="0.2">
      <c r="A600" s="43"/>
      <c r="B600" s="43"/>
      <c r="C600" s="24">
        <f>D600+G600+H600+I600+J600+K600+L600+M600</f>
        <v>0</v>
      </c>
      <c r="D600" s="24">
        <f>SUM(E600,F600)</f>
        <v>0</v>
      </c>
      <c r="E600" s="25"/>
      <c r="F600" s="26"/>
      <c r="G600" s="26"/>
      <c r="H600" s="24"/>
      <c r="I600" s="24"/>
      <c r="J600" s="24"/>
      <c r="K600" s="24"/>
      <c r="L600" s="24"/>
      <c r="M600" s="24"/>
    </row>
    <row r="601" spans="1:13" s="6" customFormat="1" ht="15.75" customHeight="1" x14ac:dyDescent="0.2">
      <c r="A601" s="89"/>
      <c r="B601" s="89"/>
      <c r="C601" s="68">
        <f>SUM(C599:C600)</f>
        <v>51668</v>
      </c>
      <c r="D601" s="68">
        <f t="shared" ref="D601:M601" si="1237">SUM(D599:D600)</f>
        <v>0</v>
      </c>
      <c r="E601" s="68">
        <f t="shared" si="1237"/>
        <v>0</v>
      </c>
      <c r="F601" s="68">
        <f t="shared" si="1237"/>
        <v>0</v>
      </c>
      <c r="G601" s="68">
        <f t="shared" si="1237"/>
        <v>0</v>
      </c>
      <c r="H601" s="68">
        <f t="shared" si="1237"/>
        <v>51668</v>
      </c>
      <c r="I601" s="68">
        <f t="shared" si="1237"/>
        <v>0</v>
      </c>
      <c r="J601" s="68">
        <f t="shared" si="1237"/>
        <v>0</v>
      </c>
      <c r="K601" s="68">
        <f t="shared" si="1237"/>
        <v>0</v>
      </c>
      <c r="L601" s="68">
        <f t="shared" si="1237"/>
        <v>0</v>
      </c>
      <c r="M601" s="68">
        <f t="shared" si="1237"/>
        <v>0</v>
      </c>
    </row>
    <row r="602" spans="1:13" s="11" customFormat="1" ht="27" customHeight="1" x14ac:dyDescent="0.2">
      <c r="A602" s="96" t="s">
        <v>316</v>
      </c>
      <c r="B602" s="87" t="s">
        <v>317</v>
      </c>
      <c r="C602" s="29">
        <f>SUM(D602,G602,H602:M602)</f>
        <v>9820</v>
      </c>
      <c r="D602" s="24">
        <f>SUM(E602:F602)</f>
        <v>0</v>
      </c>
      <c r="E602" s="26"/>
      <c r="F602" s="26"/>
      <c r="G602" s="26">
        <v>5820</v>
      </c>
      <c r="H602" s="24"/>
      <c r="I602" s="24"/>
      <c r="J602" s="24">
        <v>4000</v>
      </c>
      <c r="K602" s="24"/>
      <c r="L602" s="29"/>
      <c r="M602" s="29"/>
    </row>
    <row r="603" spans="1:13" s="6" customFormat="1" ht="15.75" customHeight="1" x14ac:dyDescent="0.2">
      <c r="A603" s="43"/>
      <c r="B603" s="43"/>
      <c r="C603" s="24">
        <f>D603+G603+H603+I603+J603+K603+L603+M603</f>
        <v>0</v>
      </c>
      <c r="D603" s="24">
        <f>SUM(E603,F603)</f>
        <v>0</v>
      </c>
      <c r="E603" s="25"/>
      <c r="F603" s="26"/>
      <c r="G603" s="26"/>
      <c r="H603" s="24"/>
      <c r="I603" s="24"/>
      <c r="J603" s="24"/>
      <c r="K603" s="24"/>
      <c r="L603" s="24"/>
      <c r="M603" s="24"/>
    </row>
    <row r="604" spans="1:13" s="6" customFormat="1" ht="15.75" customHeight="1" x14ac:dyDescent="0.2">
      <c r="A604" s="89"/>
      <c r="B604" s="89"/>
      <c r="C604" s="68">
        <f>SUM(C602:C603)</f>
        <v>9820</v>
      </c>
      <c r="D604" s="68">
        <f t="shared" ref="D604:M604" si="1238">SUM(D602:D603)</f>
        <v>0</v>
      </c>
      <c r="E604" s="68">
        <f t="shared" si="1238"/>
        <v>0</v>
      </c>
      <c r="F604" s="68">
        <f t="shared" si="1238"/>
        <v>0</v>
      </c>
      <c r="G604" s="68">
        <f t="shared" si="1238"/>
        <v>5820</v>
      </c>
      <c r="H604" s="68">
        <f t="shared" si="1238"/>
        <v>0</v>
      </c>
      <c r="I604" s="68">
        <f t="shared" si="1238"/>
        <v>0</v>
      </c>
      <c r="J604" s="68">
        <f t="shared" si="1238"/>
        <v>4000</v>
      </c>
      <c r="K604" s="68">
        <f t="shared" si="1238"/>
        <v>0</v>
      </c>
      <c r="L604" s="68">
        <f t="shared" si="1238"/>
        <v>0</v>
      </c>
      <c r="M604" s="68">
        <f t="shared" si="1238"/>
        <v>0</v>
      </c>
    </row>
    <row r="605" spans="1:13" s="11" customFormat="1" ht="15.75" customHeight="1" x14ac:dyDescent="0.2">
      <c r="A605" s="88" t="s">
        <v>126</v>
      </c>
      <c r="B605" s="88" t="s">
        <v>116</v>
      </c>
      <c r="C605" s="44">
        <f>C457+C481+C532+C569+C584+C587+C590+C593+C596+C599+C602</f>
        <v>3927788</v>
      </c>
      <c r="D605" s="44">
        <f t="shared" ref="D605:M605" si="1239">D457+D481+D532+D569+D584+D587+D590+D593+D596+D599+D602</f>
        <v>1821154</v>
      </c>
      <c r="E605" s="44">
        <f t="shared" si="1239"/>
        <v>1446554</v>
      </c>
      <c r="F605" s="44">
        <f t="shared" si="1239"/>
        <v>374600</v>
      </c>
      <c r="G605" s="44">
        <f t="shared" si="1239"/>
        <v>1466608</v>
      </c>
      <c r="H605" s="44">
        <f t="shared" si="1239"/>
        <v>179062</v>
      </c>
      <c r="I605" s="44">
        <f t="shared" si="1239"/>
        <v>0</v>
      </c>
      <c r="J605" s="44">
        <f t="shared" si="1239"/>
        <v>413194</v>
      </c>
      <c r="K605" s="44">
        <f t="shared" si="1239"/>
        <v>46970</v>
      </c>
      <c r="L605" s="44">
        <f t="shared" si="1239"/>
        <v>800</v>
      </c>
      <c r="M605" s="44">
        <f t="shared" si="1239"/>
        <v>0</v>
      </c>
    </row>
    <row r="606" spans="1:13" s="6" customFormat="1" ht="15.75" customHeight="1" x14ac:dyDescent="0.2">
      <c r="A606" s="43"/>
      <c r="B606" s="108" t="s">
        <v>356</v>
      </c>
      <c r="C606" s="24">
        <f>D606+G606+H606+I606+J606+K606+L606+M606</f>
        <v>-10463</v>
      </c>
      <c r="D606" s="24">
        <f>SUM(E606,F606)</f>
        <v>9583</v>
      </c>
      <c r="E606" s="25">
        <f>SUM(E591,E588,E585,E570,E533,E482,E458,E594,E597,E600,E603)</f>
        <v>9474</v>
      </c>
      <c r="F606" s="25">
        <f t="shared" ref="F606:M606" si="1240">SUM(F591,F588,F585,F570,F533,F482,F458,F594,F597,F600,F603)</f>
        <v>109</v>
      </c>
      <c r="G606" s="25">
        <f t="shared" si="1240"/>
        <v>-39545</v>
      </c>
      <c r="H606" s="25">
        <f t="shared" si="1240"/>
        <v>0</v>
      </c>
      <c r="I606" s="25">
        <f t="shared" si="1240"/>
        <v>0</v>
      </c>
      <c r="J606" s="25">
        <f t="shared" si="1240"/>
        <v>19499</v>
      </c>
      <c r="K606" s="25">
        <f t="shared" si="1240"/>
        <v>0</v>
      </c>
      <c r="L606" s="25">
        <f t="shared" si="1240"/>
        <v>0</v>
      </c>
      <c r="M606" s="25">
        <f t="shared" si="1240"/>
        <v>0</v>
      </c>
    </row>
    <row r="607" spans="1:13" s="6" customFormat="1" ht="15.75" customHeight="1" x14ac:dyDescent="0.2">
      <c r="A607" s="84"/>
      <c r="B607" s="84"/>
      <c r="C607" s="68">
        <f>SUM(C605,C606)</f>
        <v>3917325</v>
      </c>
      <c r="D607" s="68">
        <f t="shared" ref="D607:M607" si="1241">SUM(D605,D606)</f>
        <v>1830737</v>
      </c>
      <c r="E607" s="68">
        <f t="shared" si="1241"/>
        <v>1456028</v>
      </c>
      <c r="F607" s="68">
        <f t="shared" si="1241"/>
        <v>374709</v>
      </c>
      <c r="G607" s="68">
        <f t="shared" si="1241"/>
        <v>1427063</v>
      </c>
      <c r="H607" s="68">
        <f t="shared" si="1241"/>
        <v>179062</v>
      </c>
      <c r="I607" s="68">
        <f t="shared" si="1241"/>
        <v>0</v>
      </c>
      <c r="J607" s="68">
        <f t="shared" si="1241"/>
        <v>432693</v>
      </c>
      <c r="K607" s="68">
        <f t="shared" si="1241"/>
        <v>46970</v>
      </c>
      <c r="L607" s="68">
        <f t="shared" si="1241"/>
        <v>800</v>
      </c>
      <c r="M607" s="68">
        <f t="shared" si="1241"/>
        <v>0</v>
      </c>
    </row>
    <row r="608" spans="1:13" s="11" customFormat="1" ht="15.75" customHeight="1" x14ac:dyDescent="0.2">
      <c r="A608" s="88">
        <v>9</v>
      </c>
      <c r="B608" s="88" t="s">
        <v>53</v>
      </c>
      <c r="C608" s="44">
        <f>SUM(C611,C614,C617,C620,C623,C626,C629,C632,C647,C650,C653,C656,C659,C662,C671,C674,C677,C683,C689,C692,C695,C704,C707,C713,C716,C719,C722,C728,C731,C734,C740,C743,C746,C749,C752,C755,C758,C761,C764,C770,C779,C785,C788,C791,C794,C797,C800,C803,C635,C638,C641,C644,C665,C668,C680,C686,C698,C701,C710,C725,C737,C767,C773,C776,C782)</f>
        <v>22917705</v>
      </c>
      <c r="D608" s="44">
        <f>SUM(D611,D614,D617,D620,D623,D626,D629,D632,D647,D650,D653,D656,D659,D662,D671,D674,D677,D683,D689,D692,D695,D704,D707,D713,D716,D719,D722,D728,D731,D734,D740,D743,D746,D749,D752,D755,D758,D761,D764,D770,D779,D785,D788,D791,D794,D797,D800,D803,D635,D638,D641,D644,D665,D668,D680,D686,D698,D701,D710,D725,D737,D767,D773,D776,D782,D806)</f>
        <v>16454627</v>
      </c>
      <c r="E608" s="44">
        <f>SUM(E611,E614,E617,E620,E623,E626,E629,E632,E647,E650,E653,E656,E659,E662,E671,E674,E677,E683,E689,E692,E695,E704,E707,E713,E716,E719,E722,E728,E731,E734,E740,E743,E746,E749,E752,E755,E758,E761,E764,E770,E779,E785,E788,E791,E794,E797,E800,E803,E635,E638,E641,E644,E665,E668,E680,E686,E698,E701,E710,E725,E737,E767,E773,E776,E782,E806)</f>
        <v>13234756</v>
      </c>
      <c r="F608" s="44">
        <f t="shared" ref="F608:M608" si="1242">SUM(F611,F614,F617,F620,F623,F626,F629,F632,F647,F650,F653,F656,F659,F662,F671,F674,F677,F683,F689,F692,F695,F704,F707,F713,F716,F719,F722,F728,F731,F734,F740,F743,F746,F749,F752,F755,F758,F761,F764,F770,F779,F785,F788,F791,F794,F797,F800,F803,F635,F638,F641,F644,F665,F668,F680,F686,F698,F701,F710,F725,F737,F767,F773,F776,F782,F806)</f>
        <v>3219871</v>
      </c>
      <c r="G608" s="44">
        <f t="shared" si="1242"/>
        <v>4872406</v>
      </c>
      <c r="H608" s="44">
        <f t="shared" si="1242"/>
        <v>12573</v>
      </c>
      <c r="I608" s="44">
        <f t="shared" si="1242"/>
        <v>0</v>
      </c>
      <c r="J608" s="44">
        <f t="shared" si="1242"/>
        <v>926634</v>
      </c>
      <c r="K608" s="44">
        <f t="shared" si="1242"/>
        <v>123288</v>
      </c>
      <c r="L608" s="44">
        <f t="shared" si="1242"/>
        <v>528177</v>
      </c>
      <c r="M608" s="44">
        <f t="shared" si="1242"/>
        <v>0</v>
      </c>
    </row>
    <row r="609" spans="1:13" s="6" customFormat="1" ht="15.75" customHeight="1" x14ac:dyDescent="0.2">
      <c r="A609" s="43"/>
      <c r="B609" s="108" t="s">
        <v>356</v>
      </c>
      <c r="C609" s="24">
        <f>D609+G609+H609+I609+J609+K609+L609+M609</f>
        <v>114337</v>
      </c>
      <c r="D609" s="24">
        <f>SUM(E609,F609)</f>
        <v>48428</v>
      </c>
      <c r="E609" s="25">
        <f>SUM(E612,E615,E618,E621,E624,E627,E630,E633,E648,E651,E654,E657,E660,E663,E672,E675,E678,E684,E690,E693,E696,E705,E708,E714,E717,E720,E723,E729,E732,E735,E741,E744,E747,E750,E753,E756,E759,E762,E765,E771,E780,E783,E786,E789,E792,E795,E798,E801,E804,E636,E639,E642,E645,E666,E669,E681,E687,E699,E702,E711,E726,E738,E768,E774,E777,E807)</f>
        <v>37327</v>
      </c>
      <c r="F609" s="25">
        <f t="shared" ref="F609:M609" si="1243">SUM(F612,F615,F618,F621,F624,F627,F630,F633,F648,F651,F654,F657,F660,F663,F672,F675,F678,F684,F690,F693,F696,F705,F708,F714,F717,F720,F723,F729,F732,F735,F741,F744,F747,F750,F753,F756,F759,F762,F765,F771,F780,F783,F786,F789,F792,F795,F798,F801,F804,F636,F639,F642,F645,F666,F669,F681,F687,F699,F702,F711,F726,F738,F768,F774,F777,F807)</f>
        <v>11101</v>
      </c>
      <c r="G609" s="25">
        <f t="shared" si="1243"/>
        <v>23494</v>
      </c>
      <c r="H609" s="25">
        <f t="shared" si="1243"/>
        <v>0</v>
      </c>
      <c r="I609" s="25">
        <f t="shared" si="1243"/>
        <v>0</v>
      </c>
      <c r="J609" s="25">
        <f t="shared" si="1243"/>
        <v>7755</v>
      </c>
      <c r="K609" s="25">
        <f t="shared" si="1243"/>
        <v>0</v>
      </c>
      <c r="L609" s="25">
        <f t="shared" si="1243"/>
        <v>34660</v>
      </c>
      <c r="M609" s="25">
        <f t="shared" si="1243"/>
        <v>0</v>
      </c>
    </row>
    <row r="610" spans="1:13" s="6" customFormat="1" ht="15.75" customHeight="1" x14ac:dyDescent="0.2">
      <c r="A610" s="84"/>
      <c r="B610" s="84"/>
      <c r="C610" s="68">
        <f>SUM(C608,C609)</f>
        <v>23032042</v>
      </c>
      <c r="D610" s="68">
        <f t="shared" ref="D610:M610" si="1244">SUM(D608,D609)</f>
        <v>16503055</v>
      </c>
      <c r="E610" s="68">
        <f t="shared" si="1244"/>
        <v>13272083</v>
      </c>
      <c r="F610" s="68">
        <f t="shared" si="1244"/>
        <v>3230972</v>
      </c>
      <c r="G610" s="68">
        <f t="shared" si="1244"/>
        <v>4895900</v>
      </c>
      <c r="H610" s="68">
        <f t="shared" si="1244"/>
        <v>12573</v>
      </c>
      <c r="I610" s="68">
        <f t="shared" si="1244"/>
        <v>0</v>
      </c>
      <c r="J610" s="68">
        <f t="shared" si="1244"/>
        <v>934389</v>
      </c>
      <c r="K610" s="68">
        <f t="shared" si="1244"/>
        <v>123288</v>
      </c>
      <c r="L610" s="68">
        <f t="shared" si="1244"/>
        <v>562837</v>
      </c>
      <c r="M610" s="68">
        <f t="shared" si="1244"/>
        <v>0</v>
      </c>
    </row>
    <row r="611" spans="1:13" s="48" customFormat="1" ht="26.25" customHeight="1" x14ac:dyDescent="0.2">
      <c r="A611" s="50" t="s">
        <v>54</v>
      </c>
      <c r="B611" s="47" t="s">
        <v>169</v>
      </c>
      <c r="C611" s="46">
        <f>SUM(D611,G611,H611:M611)</f>
        <v>954999</v>
      </c>
      <c r="D611" s="46">
        <f>SUM(E611:F611)</f>
        <v>721338</v>
      </c>
      <c r="E611" s="46">
        <v>583009</v>
      </c>
      <c r="F611" s="46">
        <v>138329</v>
      </c>
      <c r="G611" s="46">
        <v>228368</v>
      </c>
      <c r="H611" s="46"/>
      <c r="I611" s="46"/>
      <c r="J611" s="46">
        <v>5293</v>
      </c>
      <c r="K611" s="47"/>
      <c r="L611" s="47"/>
      <c r="M611" s="47"/>
    </row>
    <row r="612" spans="1:13" s="6" customFormat="1" ht="15.75" customHeight="1" x14ac:dyDescent="0.2">
      <c r="A612" s="43"/>
      <c r="B612" s="43"/>
      <c r="C612" s="24">
        <f>D612+G612+H612+I612+J612+K612+L612+M612</f>
        <v>0</v>
      </c>
      <c r="D612" s="24">
        <f>SUM(E612,F612)</f>
        <v>0</v>
      </c>
      <c r="E612" s="25"/>
      <c r="F612" s="26"/>
      <c r="G612" s="26">
        <v>-119</v>
      </c>
      <c r="H612" s="24"/>
      <c r="I612" s="24"/>
      <c r="J612" s="24">
        <v>119</v>
      </c>
      <c r="K612" s="24"/>
      <c r="L612" s="24"/>
      <c r="M612" s="24"/>
    </row>
    <row r="613" spans="1:13" s="6" customFormat="1" ht="15.75" customHeight="1" x14ac:dyDescent="0.2">
      <c r="A613" s="89"/>
      <c r="B613" s="89"/>
      <c r="C613" s="68">
        <f>SUM(C611:C612)</f>
        <v>954999</v>
      </c>
      <c r="D613" s="68">
        <f t="shared" ref="D613" si="1245">SUM(D611:D612)</f>
        <v>721338</v>
      </c>
      <c r="E613" s="68">
        <f t="shared" ref="E613" si="1246">SUM(E611:E612)</f>
        <v>583009</v>
      </c>
      <c r="F613" s="68">
        <f t="shared" ref="F613" si="1247">SUM(F611:F612)</f>
        <v>138329</v>
      </c>
      <c r="G613" s="68">
        <f t="shared" ref="G613" si="1248">SUM(G611:G612)</f>
        <v>228249</v>
      </c>
      <c r="H613" s="68">
        <f t="shared" ref="H613" si="1249">SUM(H611:H612)</f>
        <v>0</v>
      </c>
      <c r="I613" s="68">
        <f t="shared" ref="I613" si="1250">SUM(I611:I612)</f>
        <v>0</v>
      </c>
      <c r="J613" s="68">
        <f t="shared" ref="J613" si="1251">SUM(J611:J612)</f>
        <v>5412</v>
      </c>
      <c r="K613" s="68">
        <f t="shared" ref="K613" si="1252">SUM(K611:K612)</f>
        <v>0</v>
      </c>
      <c r="L613" s="68">
        <f t="shared" ref="L613" si="1253">SUM(L611:L612)</f>
        <v>0</v>
      </c>
      <c r="M613" s="68">
        <f t="shared" ref="M613" si="1254">SUM(M611:M612)</f>
        <v>0</v>
      </c>
    </row>
    <row r="614" spans="1:13" s="48" customFormat="1" ht="24" customHeight="1" x14ac:dyDescent="0.2">
      <c r="A614" s="50" t="s">
        <v>54</v>
      </c>
      <c r="B614" s="47" t="s">
        <v>55</v>
      </c>
      <c r="C614" s="46">
        <f t="shared" ref="C614:C779" si="1255">SUM(D614,G614,H614:M614)</f>
        <v>939872</v>
      </c>
      <c r="D614" s="46">
        <f>SUM(E614:F614)</f>
        <v>622600</v>
      </c>
      <c r="E614" s="46">
        <v>500169</v>
      </c>
      <c r="F614" s="46">
        <v>122431</v>
      </c>
      <c r="G614" s="46">
        <v>310099</v>
      </c>
      <c r="H614" s="46"/>
      <c r="I614" s="46"/>
      <c r="J614" s="46">
        <v>7173</v>
      </c>
      <c r="K614" s="47"/>
      <c r="L614" s="47"/>
      <c r="M614" s="47"/>
    </row>
    <row r="615" spans="1:13" s="6" customFormat="1" ht="15.75" customHeight="1" x14ac:dyDescent="0.2">
      <c r="A615" s="43"/>
      <c r="B615" s="43"/>
      <c r="C615" s="24">
        <f>D615+G615+H615+I615+J615+K615+L615+M615</f>
        <v>443</v>
      </c>
      <c r="D615" s="24">
        <f>SUM(E615,F615)</f>
        <v>0</v>
      </c>
      <c r="E615" s="25"/>
      <c r="F615" s="26"/>
      <c r="G615" s="26">
        <v>1884</v>
      </c>
      <c r="H615" s="24"/>
      <c r="I615" s="24"/>
      <c r="J615" s="24">
        <v>-1441</v>
      </c>
      <c r="K615" s="24"/>
      <c r="L615" s="24"/>
      <c r="M615" s="24"/>
    </row>
    <row r="616" spans="1:13" s="6" customFormat="1" ht="15.75" customHeight="1" x14ac:dyDescent="0.2">
      <c r="A616" s="89"/>
      <c r="B616" s="89"/>
      <c r="C616" s="68">
        <f>SUM(C614:C615)</f>
        <v>940315</v>
      </c>
      <c r="D616" s="68">
        <f t="shared" ref="D616" si="1256">SUM(D614:D615)</f>
        <v>622600</v>
      </c>
      <c r="E616" s="68">
        <f t="shared" ref="E616" si="1257">SUM(E614:E615)</f>
        <v>500169</v>
      </c>
      <c r="F616" s="68">
        <f t="shared" ref="F616" si="1258">SUM(F614:F615)</f>
        <v>122431</v>
      </c>
      <c r="G616" s="68">
        <f t="shared" ref="G616" si="1259">SUM(G614:G615)</f>
        <v>311983</v>
      </c>
      <c r="H616" s="68">
        <f t="shared" ref="H616" si="1260">SUM(H614:H615)</f>
        <v>0</v>
      </c>
      <c r="I616" s="68">
        <f t="shared" ref="I616" si="1261">SUM(I614:I615)</f>
        <v>0</v>
      </c>
      <c r="J616" s="68">
        <f t="shared" ref="J616" si="1262">SUM(J614:J615)</f>
        <v>5732</v>
      </c>
      <c r="K616" s="68">
        <f t="shared" ref="K616" si="1263">SUM(K614:K615)</f>
        <v>0</v>
      </c>
      <c r="L616" s="68">
        <f t="shared" ref="L616" si="1264">SUM(L614:L615)</f>
        <v>0</v>
      </c>
      <c r="M616" s="68">
        <f t="shared" ref="M616" si="1265">SUM(M614:M615)</f>
        <v>0</v>
      </c>
    </row>
    <row r="617" spans="1:13" s="48" customFormat="1" ht="25.5" customHeight="1" x14ac:dyDescent="0.2">
      <c r="A617" s="50" t="s">
        <v>54</v>
      </c>
      <c r="B617" s="47" t="s">
        <v>56</v>
      </c>
      <c r="C617" s="46">
        <f t="shared" si="1255"/>
        <v>726076</v>
      </c>
      <c r="D617" s="46">
        <f>SUM(E617:F617)</f>
        <v>587821</v>
      </c>
      <c r="E617" s="46">
        <v>475058</v>
      </c>
      <c r="F617" s="46">
        <v>112763</v>
      </c>
      <c r="G617" s="46">
        <v>134205</v>
      </c>
      <c r="H617" s="46"/>
      <c r="I617" s="46"/>
      <c r="J617" s="46">
        <v>4050</v>
      </c>
      <c r="K617" s="47"/>
      <c r="L617" s="47"/>
      <c r="M617" s="47"/>
    </row>
    <row r="618" spans="1:13" s="6" customFormat="1" ht="15.75" customHeight="1" x14ac:dyDescent="0.2">
      <c r="A618" s="43"/>
      <c r="B618" s="43"/>
      <c r="C618" s="24">
        <f>D618+G618+H618+I618+J618+K618+L618+M618</f>
        <v>2996</v>
      </c>
      <c r="D618" s="24">
        <f>SUM(E618,F618)</f>
        <v>0</v>
      </c>
      <c r="E618" s="25"/>
      <c r="F618" s="26"/>
      <c r="G618" s="26">
        <v>2996</v>
      </c>
      <c r="H618" s="24"/>
      <c r="I618" s="24"/>
      <c r="J618" s="24"/>
      <c r="K618" s="24"/>
      <c r="L618" s="24"/>
      <c r="M618" s="24"/>
    </row>
    <row r="619" spans="1:13" s="6" customFormat="1" ht="15.75" customHeight="1" x14ac:dyDescent="0.2">
      <c r="A619" s="89"/>
      <c r="B619" s="89"/>
      <c r="C619" s="68">
        <f>SUM(C617:C618)</f>
        <v>729072</v>
      </c>
      <c r="D619" s="68">
        <f t="shared" ref="D619" si="1266">SUM(D617:D618)</f>
        <v>587821</v>
      </c>
      <c r="E619" s="68">
        <f t="shared" ref="E619" si="1267">SUM(E617:E618)</f>
        <v>475058</v>
      </c>
      <c r="F619" s="68">
        <f t="shared" ref="F619" si="1268">SUM(F617:F618)</f>
        <v>112763</v>
      </c>
      <c r="G619" s="68">
        <f t="shared" ref="G619" si="1269">SUM(G617:G618)</f>
        <v>137201</v>
      </c>
      <c r="H619" s="68">
        <f t="shared" ref="H619" si="1270">SUM(H617:H618)</f>
        <v>0</v>
      </c>
      <c r="I619" s="68">
        <f t="shared" ref="I619" si="1271">SUM(I617:I618)</f>
        <v>0</v>
      </c>
      <c r="J619" s="68">
        <f t="shared" ref="J619" si="1272">SUM(J617:J618)</f>
        <v>4050</v>
      </c>
      <c r="K619" s="68">
        <f t="shared" ref="K619" si="1273">SUM(K617:K618)</f>
        <v>0</v>
      </c>
      <c r="L619" s="68">
        <f t="shared" ref="L619" si="1274">SUM(L617:L618)</f>
        <v>0</v>
      </c>
      <c r="M619" s="68">
        <f t="shared" ref="M619" si="1275">SUM(M617:M618)</f>
        <v>0</v>
      </c>
    </row>
    <row r="620" spans="1:13" s="48" customFormat="1" ht="24" customHeight="1" x14ac:dyDescent="0.2">
      <c r="A620" s="50" t="s">
        <v>54</v>
      </c>
      <c r="B620" s="47" t="s">
        <v>57</v>
      </c>
      <c r="C620" s="46">
        <f t="shared" si="1255"/>
        <v>386554</v>
      </c>
      <c r="D620" s="46">
        <f t="shared" ref="D620:D779" si="1276">SUM(E620:F620)</f>
        <v>279338</v>
      </c>
      <c r="E620" s="46">
        <v>225617</v>
      </c>
      <c r="F620" s="46">
        <v>53721</v>
      </c>
      <c r="G620" s="46">
        <v>106016</v>
      </c>
      <c r="H620" s="46"/>
      <c r="I620" s="46"/>
      <c r="J620" s="46">
        <v>1200</v>
      </c>
      <c r="K620" s="47"/>
      <c r="L620" s="47"/>
      <c r="M620" s="47"/>
    </row>
    <row r="621" spans="1:13" s="6" customFormat="1" ht="15.75" customHeight="1" x14ac:dyDescent="0.2">
      <c r="A621" s="43"/>
      <c r="B621" s="43"/>
      <c r="C621" s="24">
        <f>D621+G621+H621+I621+J621+K621+L621+M621</f>
        <v>298</v>
      </c>
      <c r="D621" s="24">
        <f>SUM(E621,F621)</f>
        <v>0</v>
      </c>
      <c r="E621" s="25"/>
      <c r="F621" s="26"/>
      <c r="G621" s="26">
        <v>798</v>
      </c>
      <c r="H621" s="24"/>
      <c r="I621" s="24"/>
      <c r="J621" s="24">
        <v>-500</v>
      </c>
      <c r="K621" s="24"/>
      <c r="L621" s="24"/>
      <c r="M621" s="24"/>
    </row>
    <row r="622" spans="1:13" s="6" customFormat="1" ht="15.75" customHeight="1" x14ac:dyDescent="0.2">
      <c r="A622" s="89"/>
      <c r="B622" s="89"/>
      <c r="C622" s="68">
        <f>SUM(C620:C621)</f>
        <v>386852</v>
      </c>
      <c r="D622" s="68">
        <f t="shared" ref="D622" si="1277">SUM(D620:D621)</f>
        <v>279338</v>
      </c>
      <c r="E622" s="68">
        <f t="shared" ref="E622" si="1278">SUM(E620:E621)</f>
        <v>225617</v>
      </c>
      <c r="F622" s="68">
        <f t="shared" ref="F622" si="1279">SUM(F620:F621)</f>
        <v>53721</v>
      </c>
      <c r="G622" s="68">
        <f t="shared" ref="G622" si="1280">SUM(G620:G621)</f>
        <v>106814</v>
      </c>
      <c r="H622" s="68">
        <f t="shared" ref="H622" si="1281">SUM(H620:H621)</f>
        <v>0</v>
      </c>
      <c r="I622" s="68">
        <f t="shared" ref="I622" si="1282">SUM(I620:I621)</f>
        <v>0</v>
      </c>
      <c r="J622" s="68">
        <f t="shared" ref="J622" si="1283">SUM(J620:J621)</f>
        <v>700</v>
      </c>
      <c r="K622" s="68">
        <f t="shared" ref="K622" si="1284">SUM(K620:K621)</f>
        <v>0</v>
      </c>
      <c r="L622" s="68">
        <f t="shared" ref="L622" si="1285">SUM(L620:L621)</f>
        <v>0</v>
      </c>
      <c r="M622" s="68">
        <f t="shared" ref="M622" si="1286">SUM(M620:M621)</f>
        <v>0</v>
      </c>
    </row>
    <row r="623" spans="1:13" s="48" customFormat="1" ht="33.75" customHeight="1" x14ac:dyDescent="0.2">
      <c r="A623" s="50" t="s">
        <v>54</v>
      </c>
      <c r="B623" s="47" t="s">
        <v>58</v>
      </c>
      <c r="C623" s="46">
        <f t="shared" si="1255"/>
        <v>395946</v>
      </c>
      <c r="D623" s="46">
        <f t="shared" si="1276"/>
        <v>311515</v>
      </c>
      <c r="E623" s="46">
        <v>251448</v>
      </c>
      <c r="F623" s="46">
        <v>60067</v>
      </c>
      <c r="G623" s="46">
        <v>82231</v>
      </c>
      <c r="H623" s="46"/>
      <c r="I623" s="46"/>
      <c r="J623" s="46">
        <v>2200</v>
      </c>
      <c r="K623" s="47"/>
      <c r="L623" s="47"/>
      <c r="M623" s="47"/>
    </row>
    <row r="624" spans="1:13" s="6" customFormat="1" ht="15.75" customHeight="1" x14ac:dyDescent="0.2">
      <c r="A624" s="43"/>
      <c r="B624" s="43"/>
      <c r="C624" s="24">
        <f>D624+G624+H624+I624+J624+K624+L624+M624</f>
        <v>0</v>
      </c>
      <c r="D624" s="24">
        <f>SUM(E624,F624)</f>
        <v>0</v>
      </c>
      <c r="E624" s="25"/>
      <c r="F624" s="26"/>
      <c r="G624" s="26"/>
      <c r="H624" s="24"/>
      <c r="I624" s="24"/>
      <c r="J624" s="24"/>
      <c r="K624" s="24"/>
      <c r="L624" s="24"/>
      <c r="M624" s="24"/>
    </row>
    <row r="625" spans="1:18" s="6" customFormat="1" ht="15.75" customHeight="1" x14ac:dyDescent="0.2">
      <c r="A625" s="89"/>
      <c r="B625" s="89"/>
      <c r="C625" s="68">
        <f>SUM(C623:C624)</f>
        <v>395946</v>
      </c>
      <c r="D625" s="68">
        <f t="shared" ref="D625" si="1287">SUM(D623:D624)</f>
        <v>311515</v>
      </c>
      <c r="E625" s="68">
        <f t="shared" ref="E625" si="1288">SUM(E623:E624)</f>
        <v>251448</v>
      </c>
      <c r="F625" s="68">
        <f t="shared" ref="F625" si="1289">SUM(F623:F624)</f>
        <v>60067</v>
      </c>
      <c r="G625" s="68">
        <f t="shared" ref="G625" si="1290">SUM(G623:G624)</f>
        <v>82231</v>
      </c>
      <c r="H625" s="68">
        <f t="shared" ref="H625" si="1291">SUM(H623:H624)</f>
        <v>0</v>
      </c>
      <c r="I625" s="68">
        <f t="shared" ref="I625" si="1292">SUM(I623:I624)</f>
        <v>0</v>
      </c>
      <c r="J625" s="68">
        <f t="shared" ref="J625" si="1293">SUM(J623:J624)</f>
        <v>2200</v>
      </c>
      <c r="K625" s="68">
        <f t="shared" ref="K625" si="1294">SUM(K623:K624)</f>
        <v>0</v>
      </c>
      <c r="L625" s="68">
        <f t="shared" ref="L625" si="1295">SUM(L623:L624)</f>
        <v>0</v>
      </c>
      <c r="M625" s="68">
        <f t="shared" ref="M625" si="1296">SUM(M623:M624)</f>
        <v>0</v>
      </c>
    </row>
    <row r="626" spans="1:18" s="48" customFormat="1" ht="24" customHeight="1" x14ac:dyDescent="0.2">
      <c r="A626" s="50" t="s">
        <v>54</v>
      </c>
      <c r="B626" s="47" t="s">
        <v>59</v>
      </c>
      <c r="C626" s="46">
        <f t="shared" si="1255"/>
        <v>266138</v>
      </c>
      <c r="D626" s="46">
        <f t="shared" si="1276"/>
        <v>212476</v>
      </c>
      <c r="E626" s="46">
        <v>171516</v>
      </c>
      <c r="F626" s="46">
        <v>40960</v>
      </c>
      <c r="G626" s="46">
        <v>52008</v>
      </c>
      <c r="H626" s="46"/>
      <c r="I626" s="46"/>
      <c r="J626" s="46">
        <v>1654</v>
      </c>
      <c r="K626" s="47"/>
      <c r="L626" s="47"/>
      <c r="M626" s="47"/>
      <c r="R626" s="49"/>
    </row>
    <row r="627" spans="1:18" s="6" customFormat="1" ht="15.75" customHeight="1" x14ac:dyDescent="0.2">
      <c r="A627" s="43"/>
      <c r="B627" s="43"/>
      <c r="C627" s="24">
        <f>D627+G627+H627+I627+J627+K627+L627+M627</f>
        <v>0</v>
      </c>
      <c r="D627" s="24">
        <f>SUM(E627,F627)</f>
        <v>0</v>
      </c>
      <c r="E627" s="25"/>
      <c r="F627" s="26"/>
      <c r="G627" s="26"/>
      <c r="H627" s="24"/>
      <c r="I627" s="24"/>
      <c r="J627" s="24"/>
      <c r="K627" s="24"/>
      <c r="L627" s="24"/>
      <c r="M627" s="24"/>
    </row>
    <row r="628" spans="1:18" s="6" customFormat="1" ht="15.75" customHeight="1" x14ac:dyDescent="0.2">
      <c r="A628" s="89"/>
      <c r="B628" s="89"/>
      <c r="C628" s="68">
        <f>SUM(C626:C627)</f>
        <v>266138</v>
      </c>
      <c r="D628" s="68">
        <f t="shared" ref="D628" si="1297">SUM(D626:D627)</f>
        <v>212476</v>
      </c>
      <c r="E628" s="68">
        <f t="shared" ref="E628" si="1298">SUM(E626:E627)</f>
        <v>171516</v>
      </c>
      <c r="F628" s="68">
        <f t="shared" ref="F628" si="1299">SUM(F626:F627)</f>
        <v>40960</v>
      </c>
      <c r="G628" s="68">
        <f t="shared" ref="G628" si="1300">SUM(G626:G627)</f>
        <v>52008</v>
      </c>
      <c r="H628" s="68">
        <f t="shared" ref="H628" si="1301">SUM(H626:H627)</f>
        <v>0</v>
      </c>
      <c r="I628" s="68">
        <f t="shared" ref="I628" si="1302">SUM(I626:I627)</f>
        <v>0</v>
      </c>
      <c r="J628" s="68">
        <f t="shared" ref="J628" si="1303">SUM(J626:J627)</f>
        <v>1654</v>
      </c>
      <c r="K628" s="68">
        <f t="shared" ref="K628" si="1304">SUM(K626:K627)</f>
        <v>0</v>
      </c>
      <c r="L628" s="68">
        <f t="shared" ref="L628" si="1305">SUM(L626:L627)</f>
        <v>0</v>
      </c>
      <c r="M628" s="68">
        <f t="shared" ref="M628" si="1306">SUM(M626:M627)</f>
        <v>0</v>
      </c>
    </row>
    <row r="629" spans="1:18" s="48" customFormat="1" ht="26.25" customHeight="1" x14ac:dyDescent="0.2">
      <c r="A629" s="50" t="s">
        <v>54</v>
      </c>
      <c r="B629" s="47" t="s">
        <v>196</v>
      </c>
      <c r="C629" s="46">
        <f>SUM(D629,G629,H629:M629)</f>
        <v>372414</v>
      </c>
      <c r="D629" s="46">
        <f>SUM(E629:F629)</f>
        <v>177185</v>
      </c>
      <c r="E629" s="46">
        <v>142882</v>
      </c>
      <c r="F629" s="46">
        <v>34303</v>
      </c>
      <c r="G629" s="46">
        <v>193879</v>
      </c>
      <c r="H629" s="46"/>
      <c r="I629" s="46"/>
      <c r="J629" s="46">
        <v>1350</v>
      </c>
      <c r="K629" s="46"/>
      <c r="L629" s="47"/>
      <c r="M629" s="47"/>
    </row>
    <row r="630" spans="1:18" s="6" customFormat="1" ht="15.75" customHeight="1" x14ac:dyDescent="0.2">
      <c r="A630" s="43"/>
      <c r="B630" s="43"/>
      <c r="C630" s="24">
        <f>D630+G630+H630+I630+J630+K630+L630+M630</f>
        <v>71</v>
      </c>
      <c r="D630" s="24">
        <f>SUM(E630,F630)</f>
        <v>0</v>
      </c>
      <c r="E630" s="25">
        <v>-1065</v>
      </c>
      <c r="F630" s="26">
        <v>1065</v>
      </c>
      <c r="G630" s="26">
        <v>71</v>
      </c>
      <c r="H630" s="24"/>
      <c r="I630" s="24"/>
      <c r="J630" s="24"/>
      <c r="K630" s="24"/>
      <c r="L630" s="24"/>
      <c r="M630" s="24"/>
    </row>
    <row r="631" spans="1:18" s="6" customFormat="1" ht="15.75" customHeight="1" x14ac:dyDescent="0.2">
      <c r="A631" s="89"/>
      <c r="B631" s="89"/>
      <c r="C631" s="68">
        <f>SUM(C629:C630)</f>
        <v>372485</v>
      </c>
      <c r="D631" s="68">
        <f t="shared" ref="D631" si="1307">SUM(D629:D630)</f>
        <v>177185</v>
      </c>
      <c r="E631" s="68">
        <f t="shared" ref="E631" si="1308">SUM(E629:E630)</f>
        <v>141817</v>
      </c>
      <c r="F631" s="68">
        <f t="shared" ref="F631" si="1309">SUM(F629:F630)</f>
        <v>35368</v>
      </c>
      <c r="G631" s="68">
        <f t="shared" ref="G631" si="1310">SUM(G629:G630)</f>
        <v>193950</v>
      </c>
      <c r="H631" s="68">
        <f t="shared" ref="H631" si="1311">SUM(H629:H630)</f>
        <v>0</v>
      </c>
      <c r="I631" s="68">
        <f t="shared" ref="I631" si="1312">SUM(I629:I630)</f>
        <v>0</v>
      </c>
      <c r="J631" s="68">
        <f t="shared" ref="J631" si="1313">SUM(J629:J630)</f>
        <v>1350</v>
      </c>
      <c r="K631" s="68">
        <f t="shared" ref="K631" si="1314">SUM(K629:K630)</f>
        <v>0</v>
      </c>
      <c r="L631" s="68">
        <f t="shared" ref="L631" si="1315">SUM(L629:L630)</f>
        <v>0</v>
      </c>
      <c r="M631" s="68">
        <f t="shared" ref="M631" si="1316">SUM(M629:M630)</f>
        <v>0</v>
      </c>
    </row>
    <row r="632" spans="1:18" s="48" customFormat="1" ht="24.75" customHeight="1" x14ac:dyDescent="0.2">
      <c r="A632" s="50" t="s">
        <v>54</v>
      </c>
      <c r="B632" s="47" t="s">
        <v>152</v>
      </c>
      <c r="C632" s="46">
        <f>SUM(D632,G632,H632:M632)</f>
        <v>434519</v>
      </c>
      <c r="D632" s="46">
        <f>SUM(E632:F632)</f>
        <v>368551</v>
      </c>
      <c r="E632" s="46">
        <v>298202</v>
      </c>
      <c r="F632" s="46">
        <v>70349</v>
      </c>
      <c r="G632" s="46">
        <v>61468</v>
      </c>
      <c r="H632" s="46"/>
      <c r="I632" s="46"/>
      <c r="J632" s="46">
        <v>4500</v>
      </c>
      <c r="K632" s="47"/>
      <c r="L632" s="47"/>
      <c r="M632" s="47"/>
    </row>
    <row r="633" spans="1:18" s="6" customFormat="1" ht="15.75" customHeight="1" x14ac:dyDescent="0.2">
      <c r="A633" s="43"/>
      <c r="B633" s="43"/>
      <c r="C633" s="24">
        <f>D633+G633+H633+I633+J633+K633+L633+M633</f>
        <v>-85</v>
      </c>
      <c r="D633" s="24">
        <f>SUM(E633,F633)</f>
        <v>-5420</v>
      </c>
      <c r="E633" s="25">
        <v>-4385</v>
      </c>
      <c r="F633" s="26">
        <v>-1035</v>
      </c>
      <c r="G633" s="26">
        <v>5335</v>
      </c>
      <c r="H633" s="24"/>
      <c r="I633" s="24"/>
      <c r="J633" s="24"/>
      <c r="K633" s="24"/>
      <c r="L633" s="24"/>
      <c r="M633" s="24"/>
    </row>
    <row r="634" spans="1:18" s="6" customFormat="1" ht="15.75" customHeight="1" x14ac:dyDescent="0.2">
      <c r="A634" s="89"/>
      <c r="B634" s="89"/>
      <c r="C634" s="68">
        <f>SUM(C632:C633)</f>
        <v>434434</v>
      </c>
      <c r="D634" s="68">
        <f t="shared" ref="D634" si="1317">SUM(D632:D633)</f>
        <v>363131</v>
      </c>
      <c r="E634" s="68">
        <f t="shared" ref="E634" si="1318">SUM(E632:E633)</f>
        <v>293817</v>
      </c>
      <c r="F634" s="68">
        <f t="shared" ref="F634" si="1319">SUM(F632:F633)</f>
        <v>69314</v>
      </c>
      <c r="G634" s="68">
        <f t="shared" ref="G634" si="1320">SUM(G632:G633)</f>
        <v>66803</v>
      </c>
      <c r="H634" s="68">
        <f t="shared" ref="H634" si="1321">SUM(H632:H633)</f>
        <v>0</v>
      </c>
      <c r="I634" s="68">
        <f t="shared" ref="I634" si="1322">SUM(I632:I633)</f>
        <v>0</v>
      </c>
      <c r="J634" s="68">
        <f t="shared" ref="J634" si="1323">SUM(J632:J633)</f>
        <v>4500</v>
      </c>
      <c r="K634" s="68">
        <f t="shared" ref="K634" si="1324">SUM(K632:K633)</f>
        <v>0</v>
      </c>
      <c r="L634" s="68">
        <f t="shared" ref="L634" si="1325">SUM(L632:L633)</f>
        <v>0</v>
      </c>
      <c r="M634" s="68">
        <f t="shared" ref="M634" si="1326">SUM(M632:M633)</f>
        <v>0</v>
      </c>
    </row>
    <row r="635" spans="1:18" s="48" customFormat="1" ht="24.75" customHeight="1" x14ac:dyDescent="0.2">
      <c r="A635" s="50" t="s">
        <v>54</v>
      </c>
      <c r="B635" s="47" t="s">
        <v>318</v>
      </c>
      <c r="C635" s="46">
        <f>SUM(D635,G635,H635:M635)</f>
        <v>320420</v>
      </c>
      <c r="D635" s="46">
        <f>SUM(E635:F635)</f>
        <v>245932</v>
      </c>
      <c r="E635" s="46">
        <v>195347</v>
      </c>
      <c r="F635" s="46">
        <v>50585</v>
      </c>
      <c r="G635" s="46">
        <v>62728</v>
      </c>
      <c r="H635" s="46"/>
      <c r="I635" s="46"/>
      <c r="J635" s="46">
        <v>11760</v>
      </c>
      <c r="K635" s="47"/>
      <c r="L635" s="47"/>
      <c r="M635" s="47"/>
    </row>
    <row r="636" spans="1:18" s="6" customFormat="1" ht="15.75" customHeight="1" x14ac:dyDescent="0.2">
      <c r="A636" s="43"/>
      <c r="B636" s="43"/>
      <c r="C636" s="24">
        <f>D636+G636+H636+I636+J636+K636+L636+M636</f>
        <v>-12204</v>
      </c>
      <c r="D636" s="24">
        <f>SUM(E636,F636)</f>
        <v>-1919</v>
      </c>
      <c r="E636" s="25">
        <v>-1554</v>
      </c>
      <c r="F636" s="26">
        <v>-365</v>
      </c>
      <c r="G636" s="26">
        <v>-8685</v>
      </c>
      <c r="H636" s="24"/>
      <c r="I636" s="24"/>
      <c r="J636" s="24">
        <v>-1600</v>
      </c>
      <c r="K636" s="24"/>
      <c r="L636" s="24"/>
      <c r="M636" s="24"/>
    </row>
    <row r="637" spans="1:18" s="6" customFormat="1" ht="15.75" customHeight="1" x14ac:dyDescent="0.2">
      <c r="A637" s="89"/>
      <c r="B637" s="89"/>
      <c r="C637" s="68">
        <f>SUM(C635:C636)</f>
        <v>308216</v>
      </c>
      <c r="D637" s="68">
        <f t="shared" ref="D637:M637" si="1327">SUM(D635:D636)</f>
        <v>244013</v>
      </c>
      <c r="E637" s="68">
        <f t="shared" si="1327"/>
        <v>193793</v>
      </c>
      <c r="F637" s="68">
        <f t="shared" si="1327"/>
        <v>50220</v>
      </c>
      <c r="G637" s="68">
        <f t="shared" si="1327"/>
        <v>54043</v>
      </c>
      <c r="H637" s="68">
        <f t="shared" si="1327"/>
        <v>0</v>
      </c>
      <c r="I637" s="68">
        <f t="shared" si="1327"/>
        <v>0</v>
      </c>
      <c r="J637" s="68">
        <f t="shared" si="1327"/>
        <v>10160</v>
      </c>
      <c r="K637" s="68">
        <f t="shared" si="1327"/>
        <v>0</v>
      </c>
      <c r="L637" s="68">
        <f t="shared" si="1327"/>
        <v>0</v>
      </c>
      <c r="M637" s="68">
        <f t="shared" si="1327"/>
        <v>0</v>
      </c>
    </row>
    <row r="638" spans="1:18" s="48" customFormat="1" ht="24.75" customHeight="1" x14ac:dyDescent="0.2">
      <c r="A638" s="50" t="s">
        <v>54</v>
      </c>
      <c r="B638" s="47" t="s">
        <v>319</v>
      </c>
      <c r="C638" s="46">
        <f>SUM(D638,G638,H638:M638)</f>
        <v>263969</v>
      </c>
      <c r="D638" s="46">
        <f>SUM(E638:F638)</f>
        <v>203962</v>
      </c>
      <c r="E638" s="46">
        <v>158192</v>
      </c>
      <c r="F638" s="46">
        <v>45770</v>
      </c>
      <c r="G638" s="46">
        <v>59447</v>
      </c>
      <c r="H638" s="46"/>
      <c r="I638" s="46"/>
      <c r="J638" s="46">
        <v>560</v>
      </c>
      <c r="K638" s="47"/>
      <c r="L638" s="47"/>
      <c r="M638" s="47"/>
    </row>
    <row r="639" spans="1:18" s="6" customFormat="1" ht="15.75" customHeight="1" x14ac:dyDescent="0.2">
      <c r="A639" s="43"/>
      <c r="B639" s="43"/>
      <c r="C639" s="24">
        <f>D639+G639+H639+I639+J639+K639+L639+M639</f>
        <v>0</v>
      </c>
      <c r="D639" s="24">
        <f>SUM(E639,F639)</f>
        <v>0</v>
      </c>
      <c r="E639" s="25"/>
      <c r="F639" s="26"/>
      <c r="G639" s="26"/>
      <c r="H639" s="24"/>
      <c r="I639" s="24"/>
      <c r="J639" s="24"/>
      <c r="K639" s="24"/>
      <c r="L639" s="24"/>
      <c r="M639" s="24"/>
    </row>
    <row r="640" spans="1:18" s="6" customFormat="1" ht="15.75" customHeight="1" x14ac:dyDescent="0.2">
      <c r="A640" s="89"/>
      <c r="B640" s="89"/>
      <c r="C640" s="68">
        <f>SUM(C638:C639)</f>
        <v>263969</v>
      </c>
      <c r="D640" s="68">
        <f t="shared" ref="D640:M640" si="1328">SUM(D638:D639)</f>
        <v>203962</v>
      </c>
      <c r="E640" s="68">
        <f t="shared" si="1328"/>
        <v>158192</v>
      </c>
      <c r="F640" s="68">
        <f t="shared" si="1328"/>
        <v>45770</v>
      </c>
      <c r="G640" s="68">
        <f t="shared" si="1328"/>
        <v>59447</v>
      </c>
      <c r="H640" s="68">
        <f t="shared" si="1328"/>
        <v>0</v>
      </c>
      <c r="I640" s="68">
        <f t="shared" si="1328"/>
        <v>0</v>
      </c>
      <c r="J640" s="68">
        <f t="shared" si="1328"/>
        <v>560</v>
      </c>
      <c r="K640" s="68">
        <f t="shared" si="1328"/>
        <v>0</v>
      </c>
      <c r="L640" s="68">
        <f t="shared" si="1328"/>
        <v>0</v>
      </c>
      <c r="M640" s="68">
        <f t="shared" si="1328"/>
        <v>0</v>
      </c>
    </row>
    <row r="641" spans="1:13" s="48" customFormat="1" ht="24.75" customHeight="1" x14ac:dyDescent="0.2">
      <c r="A641" s="50" t="s">
        <v>54</v>
      </c>
      <c r="B641" s="47" t="s">
        <v>320</v>
      </c>
      <c r="C641" s="46">
        <f>SUM(D641,G641,H641:M641)</f>
        <v>368447</v>
      </c>
      <c r="D641" s="46">
        <f>SUM(E641:F641)</f>
        <v>273883</v>
      </c>
      <c r="E641" s="46">
        <v>219267</v>
      </c>
      <c r="F641" s="46">
        <v>54616</v>
      </c>
      <c r="G641" s="46">
        <v>91744</v>
      </c>
      <c r="H641" s="46"/>
      <c r="I641" s="46"/>
      <c r="J641" s="46">
        <v>2820</v>
      </c>
      <c r="K641" s="47"/>
      <c r="L641" s="47"/>
      <c r="M641" s="47"/>
    </row>
    <row r="642" spans="1:13" s="6" customFormat="1" ht="15.75" customHeight="1" x14ac:dyDescent="0.2">
      <c r="A642" s="43"/>
      <c r="B642" s="43"/>
      <c r="C642" s="24">
        <f>D642+G642+H642+I642+J642+K642+L642+M642</f>
        <v>0</v>
      </c>
      <c r="D642" s="24">
        <f>SUM(E642,F642)</f>
        <v>0</v>
      </c>
      <c r="E642" s="25"/>
      <c r="F642" s="26"/>
      <c r="G642" s="26"/>
      <c r="H642" s="24"/>
      <c r="I642" s="24"/>
      <c r="J642" s="24"/>
      <c r="K642" s="24"/>
      <c r="L642" s="24"/>
      <c r="M642" s="24"/>
    </row>
    <row r="643" spans="1:13" s="6" customFormat="1" ht="15.75" customHeight="1" x14ac:dyDescent="0.2">
      <c r="A643" s="89"/>
      <c r="B643" s="89"/>
      <c r="C643" s="68">
        <f>SUM(C641:C642)</f>
        <v>368447</v>
      </c>
      <c r="D643" s="68">
        <f t="shared" ref="D643:M643" si="1329">SUM(D641:D642)</f>
        <v>273883</v>
      </c>
      <c r="E643" s="68">
        <f t="shared" si="1329"/>
        <v>219267</v>
      </c>
      <c r="F643" s="68">
        <f t="shared" si="1329"/>
        <v>54616</v>
      </c>
      <c r="G643" s="68">
        <f t="shared" si="1329"/>
        <v>91744</v>
      </c>
      <c r="H643" s="68">
        <f t="shared" si="1329"/>
        <v>0</v>
      </c>
      <c r="I643" s="68">
        <f t="shared" si="1329"/>
        <v>0</v>
      </c>
      <c r="J643" s="68">
        <f t="shared" si="1329"/>
        <v>2820</v>
      </c>
      <c r="K643" s="68">
        <f t="shared" si="1329"/>
        <v>0</v>
      </c>
      <c r="L643" s="68">
        <f t="shared" si="1329"/>
        <v>0</v>
      </c>
      <c r="M643" s="68">
        <f t="shared" si="1329"/>
        <v>0</v>
      </c>
    </row>
    <row r="644" spans="1:13" s="48" customFormat="1" ht="24.75" customHeight="1" x14ac:dyDescent="0.2">
      <c r="A644" s="50" t="s">
        <v>54</v>
      </c>
      <c r="B644" s="47" t="s">
        <v>321</v>
      </c>
      <c r="C644" s="46">
        <f>SUM(D644,G644,H644:M644)</f>
        <v>476868</v>
      </c>
      <c r="D644" s="46">
        <f>SUM(E644:F644)</f>
        <v>368214</v>
      </c>
      <c r="E644" s="46">
        <v>291850</v>
      </c>
      <c r="F644" s="46">
        <v>76364</v>
      </c>
      <c r="G644" s="46">
        <v>102876</v>
      </c>
      <c r="H644" s="46"/>
      <c r="I644" s="46"/>
      <c r="J644" s="46">
        <v>5778</v>
      </c>
      <c r="K644" s="47"/>
      <c r="L644" s="47"/>
      <c r="M644" s="47"/>
    </row>
    <row r="645" spans="1:13" s="6" customFormat="1" ht="15.75" customHeight="1" x14ac:dyDescent="0.2">
      <c r="A645" s="43"/>
      <c r="B645" s="43"/>
      <c r="C645" s="24">
        <f>D645+G645+H645+I645+J645+K645+L645+M645</f>
        <v>1502</v>
      </c>
      <c r="D645" s="24">
        <f>SUM(E645,F645)</f>
        <v>0</v>
      </c>
      <c r="E645" s="25"/>
      <c r="F645" s="26"/>
      <c r="G645" s="26">
        <v>1502</v>
      </c>
      <c r="H645" s="24"/>
      <c r="I645" s="24"/>
      <c r="J645" s="24"/>
      <c r="K645" s="24"/>
      <c r="L645" s="24"/>
      <c r="M645" s="24"/>
    </row>
    <row r="646" spans="1:13" s="6" customFormat="1" ht="15.75" customHeight="1" x14ac:dyDescent="0.2">
      <c r="A646" s="89"/>
      <c r="B646" s="89"/>
      <c r="C646" s="68">
        <f>SUM(C644:C645)</f>
        <v>478370</v>
      </c>
      <c r="D646" s="68">
        <f t="shared" ref="D646:M646" si="1330">SUM(D644:D645)</f>
        <v>368214</v>
      </c>
      <c r="E646" s="68">
        <f t="shared" si="1330"/>
        <v>291850</v>
      </c>
      <c r="F646" s="68">
        <f t="shared" si="1330"/>
        <v>76364</v>
      </c>
      <c r="G646" s="68">
        <f t="shared" si="1330"/>
        <v>104378</v>
      </c>
      <c r="H646" s="68">
        <f t="shared" si="1330"/>
        <v>0</v>
      </c>
      <c r="I646" s="68">
        <f t="shared" si="1330"/>
        <v>0</v>
      </c>
      <c r="J646" s="68">
        <f t="shared" si="1330"/>
        <v>5778</v>
      </c>
      <c r="K646" s="68">
        <f t="shared" si="1330"/>
        <v>0</v>
      </c>
      <c r="L646" s="68">
        <f t="shared" si="1330"/>
        <v>0</v>
      </c>
      <c r="M646" s="68">
        <f t="shared" si="1330"/>
        <v>0</v>
      </c>
    </row>
    <row r="647" spans="1:13" s="48" customFormat="1" ht="15.75" customHeight="1" x14ac:dyDescent="0.2">
      <c r="A647" s="50" t="s">
        <v>60</v>
      </c>
      <c r="B647" s="47" t="s">
        <v>61</v>
      </c>
      <c r="C647" s="46">
        <f t="shared" si="1255"/>
        <v>1277733</v>
      </c>
      <c r="D647" s="46">
        <f t="shared" si="1276"/>
        <v>1012424</v>
      </c>
      <c r="E647" s="46">
        <v>817835</v>
      </c>
      <c r="F647" s="46">
        <v>194589</v>
      </c>
      <c r="G647" s="46">
        <v>238253</v>
      </c>
      <c r="H647" s="46"/>
      <c r="I647" s="46"/>
      <c r="J647" s="46">
        <v>27043</v>
      </c>
      <c r="K647" s="47"/>
      <c r="L647" s="46">
        <v>13</v>
      </c>
      <c r="M647" s="47"/>
    </row>
    <row r="648" spans="1:13" s="6" customFormat="1" ht="15.75" customHeight="1" x14ac:dyDescent="0.2">
      <c r="A648" s="43"/>
      <c r="B648" s="43"/>
      <c r="C648" s="24">
        <f>D648+G648+H648+I648+J648+K648+L648+M648</f>
        <v>7854</v>
      </c>
      <c r="D648" s="24">
        <f>SUM(E648,F648)</f>
        <v>8308</v>
      </c>
      <c r="E648" s="25">
        <v>6722</v>
      </c>
      <c r="F648" s="26">
        <v>1586</v>
      </c>
      <c r="G648" s="26">
        <v>-454</v>
      </c>
      <c r="H648" s="24"/>
      <c r="I648" s="24"/>
      <c r="J648" s="24"/>
      <c r="K648" s="24"/>
      <c r="L648" s="24"/>
      <c r="M648" s="24"/>
    </row>
    <row r="649" spans="1:13" s="6" customFormat="1" ht="15.75" customHeight="1" x14ac:dyDescent="0.2">
      <c r="A649" s="89"/>
      <c r="B649" s="89"/>
      <c r="C649" s="68">
        <f>SUM(C647:C648)</f>
        <v>1285587</v>
      </c>
      <c r="D649" s="68">
        <f t="shared" ref="D649" si="1331">SUM(D647:D648)</f>
        <v>1020732</v>
      </c>
      <c r="E649" s="68">
        <f t="shared" ref="E649" si="1332">SUM(E647:E648)</f>
        <v>824557</v>
      </c>
      <c r="F649" s="68">
        <f t="shared" ref="F649" si="1333">SUM(F647:F648)</f>
        <v>196175</v>
      </c>
      <c r="G649" s="68">
        <f t="shared" ref="G649" si="1334">SUM(G647:G648)</f>
        <v>237799</v>
      </c>
      <c r="H649" s="68">
        <f t="shared" ref="H649" si="1335">SUM(H647:H648)</f>
        <v>0</v>
      </c>
      <c r="I649" s="68">
        <f t="shared" ref="I649" si="1336">SUM(I647:I648)</f>
        <v>0</v>
      </c>
      <c r="J649" s="68">
        <f t="shared" ref="J649" si="1337">SUM(J647:J648)</f>
        <v>27043</v>
      </c>
      <c r="K649" s="68">
        <f t="shared" ref="K649" si="1338">SUM(K647:K648)</f>
        <v>0</v>
      </c>
      <c r="L649" s="68">
        <f t="shared" ref="L649" si="1339">SUM(L647:L648)</f>
        <v>13</v>
      </c>
      <c r="M649" s="68">
        <f t="shared" ref="M649" si="1340">SUM(M647:M648)</f>
        <v>0</v>
      </c>
    </row>
    <row r="650" spans="1:13" s="48" customFormat="1" ht="15.75" customHeight="1" x14ac:dyDescent="0.2">
      <c r="A650" s="50" t="s">
        <v>60</v>
      </c>
      <c r="B650" s="47" t="s">
        <v>62</v>
      </c>
      <c r="C650" s="46">
        <f t="shared" si="1255"/>
        <v>1961823</v>
      </c>
      <c r="D650" s="46">
        <f t="shared" si="1276"/>
        <v>1506235</v>
      </c>
      <c r="E650" s="46">
        <v>1217602</v>
      </c>
      <c r="F650" s="46">
        <v>288633</v>
      </c>
      <c r="G650" s="46">
        <v>427795</v>
      </c>
      <c r="H650" s="46"/>
      <c r="I650" s="46"/>
      <c r="J650" s="46">
        <v>27790</v>
      </c>
      <c r="K650" s="47"/>
      <c r="L650" s="47">
        <v>3</v>
      </c>
      <c r="M650" s="47"/>
    </row>
    <row r="651" spans="1:13" s="6" customFormat="1" ht="15.75" customHeight="1" x14ac:dyDescent="0.2">
      <c r="A651" s="43"/>
      <c r="B651" s="43"/>
      <c r="C651" s="24">
        <f>D651+G651+H651+I651+J651+K651+L651+M651</f>
        <v>23148</v>
      </c>
      <c r="D651" s="24">
        <f>SUM(E651,F651)</f>
        <v>17855</v>
      </c>
      <c r="E651" s="25">
        <v>13823</v>
      </c>
      <c r="F651" s="26">
        <v>4032</v>
      </c>
      <c r="G651" s="26">
        <v>5293</v>
      </c>
      <c r="H651" s="24"/>
      <c r="I651" s="24"/>
      <c r="J651" s="24"/>
      <c r="K651" s="24"/>
      <c r="L651" s="24"/>
      <c r="M651" s="24"/>
    </row>
    <row r="652" spans="1:13" s="6" customFormat="1" ht="15.75" customHeight="1" x14ac:dyDescent="0.2">
      <c r="A652" s="89"/>
      <c r="B652" s="89"/>
      <c r="C652" s="68">
        <f>SUM(C650:C651)</f>
        <v>1984971</v>
      </c>
      <c r="D652" s="68">
        <f t="shared" ref="D652" si="1341">SUM(D650:D651)</f>
        <v>1524090</v>
      </c>
      <c r="E652" s="68">
        <f t="shared" ref="E652" si="1342">SUM(E650:E651)</f>
        <v>1231425</v>
      </c>
      <c r="F652" s="68">
        <f t="shared" ref="F652" si="1343">SUM(F650:F651)</f>
        <v>292665</v>
      </c>
      <c r="G652" s="68">
        <f t="shared" ref="G652" si="1344">SUM(G650:G651)</f>
        <v>433088</v>
      </c>
      <c r="H652" s="68">
        <f t="shared" ref="H652" si="1345">SUM(H650:H651)</f>
        <v>0</v>
      </c>
      <c r="I652" s="68">
        <f t="shared" ref="I652" si="1346">SUM(I650:I651)</f>
        <v>0</v>
      </c>
      <c r="J652" s="68">
        <f t="shared" ref="J652" si="1347">SUM(J650:J651)</f>
        <v>27790</v>
      </c>
      <c r="K652" s="68">
        <f t="shared" ref="K652" si="1348">SUM(K650:K651)</f>
        <v>0</v>
      </c>
      <c r="L652" s="68">
        <f t="shared" ref="L652" si="1349">SUM(L650:L651)</f>
        <v>3</v>
      </c>
      <c r="M652" s="68">
        <f t="shared" ref="M652" si="1350">SUM(M650:M651)</f>
        <v>0</v>
      </c>
    </row>
    <row r="653" spans="1:13" s="48" customFormat="1" ht="15.75" customHeight="1" x14ac:dyDescent="0.2">
      <c r="A653" s="50" t="s">
        <v>60</v>
      </c>
      <c r="B653" s="47" t="s">
        <v>63</v>
      </c>
      <c r="C653" s="46">
        <f t="shared" si="1255"/>
        <v>879410</v>
      </c>
      <c r="D653" s="46">
        <f t="shared" si="1276"/>
        <v>673825</v>
      </c>
      <c r="E653" s="46">
        <v>544561</v>
      </c>
      <c r="F653" s="46">
        <v>129264</v>
      </c>
      <c r="G653" s="46">
        <v>163499</v>
      </c>
      <c r="H653" s="46"/>
      <c r="I653" s="46"/>
      <c r="J653" s="46">
        <v>42086</v>
      </c>
      <c r="K653" s="47"/>
      <c r="L653" s="47"/>
      <c r="M653" s="47"/>
    </row>
    <row r="654" spans="1:13" s="6" customFormat="1" ht="15.75" customHeight="1" x14ac:dyDescent="0.2">
      <c r="A654" s="43"/>
      <c r="B654" s="43"/>
      <c r="C654" s="24">
        <f>D654+G654+H654+I654+J654+K654+L654+M654</f>
        <v>13587</v>
      </c>
      <c r="D654" s="24">
        <f>SUM(E654,F654)</f>
        <v>3289</v>
      </c>
      <c r="E654" s="25">
        <v>2461</v>
      </c>
      <c r="F654" s="26">
        <v>828</v>
      </c>
      <c r="G654" s="26">
        <v>9289</v>
      </c>
      <c r="H654" s="24"/>
      <c r="I654" s="24"/>
      <c r="J654" s="24">
        <v>1009</v>
      </c>
      <c r="K654" s="24"/>
      <c r="L654" s="24"/>
      <c r="M654" s="24"/>
    </row>
    <row r="655" spans="1:13" s="6" customFormat="1" ht="15.75" customHeight="1" x14ac:dyDescent="0.2">
      <c r="A655" s="89"/>
      <c r="B655" s="89"/>
      <c r="C655" s="68">
        <f>SUM(C653:C654)</f>
        <v>892997</v>
      </c>
      <c r="D655" s="68">
        <f t="shared" ref="D655" si="1351">SUM(D653:D654)</f>
        <v>677114</v>
      </c>
      <c r="E655" s="68">
        <f t="shared" ref="E655" si="1352">SUM(E653:E654)</f>
        <v>547022</v>
      </c>
      <c r="F655" s="68">
        <f t="shared" ref="F655" si="1353">SUM(F653:F654)</f>
        <v>130092</v>
      </c>
      <c r="G655" s="68">
        <f t="shared" ref="G655" si="1354">SUM(G653:G654)</f>
        <v>172788</v>
      </c>
      <c r="H655" s="68">
        <f t="shared" ref="H655" si="1355">SUM(H653:H654)</f>
        <v>0</v>
      </c>
      <c r="I655" s="68">
        <f t="shared" ref="I655" si="1356">SUM(I653:I654)</f>
        <v>0</v>
      </c>
      <c r="J655" s="68">
        <f t="shared" ref="J655" si="1357">SUM(J653:J654)</f>
        <v>43095</v>
      </c>
      <c r="K655" s="68">
        <f t="shared" ref="K655" si="1358">SUM(K653:K654)</f>
        <v>0</v>
      </c>
      <c r="L655" s="68">
        <f t="shared" ref="L655" si="1359">SUM(L653:L654)</f>
        <v>0</v>
      </c>
      <c r="M655" s="68">
        <f t="shared" ref="M655" si="1360">SUM(M653:M654)</f>
        <v>0</v>
      </c>
    </row>
    <row r="656" spans="1:13" s="48" customFormat="1" ht="15.75" customHeight="1" x14ac:dyDescent="0.2">
      <c r="A656" s="50" t="s">
        <v>60</v>
      </c>
      <c r="B656" s="47" t="s">
        <v>176</v>
      </c>
      <c r="C656" s="46">
        <f t="shared" si="1255"/>
        <v>377167</v>
      </c>
      <c r="D656" s="46">
        <f t="shared" si="1276"/>
        <v>312288</v>
      </c>
      <c r="E656" s="46">
        <v>252428</v>
      </c>
      <c r="F656" s="46">
        <v>59860</v>
      </c>
      <c r="G656" s="46">
        <v>61828</v>
      </c>
      <c r="H656" s="46"/>
      <c r="I656" s="46"/>
      <c r="J656" s="46">
        <v>3051</v>
      </c>
      <c r="K656" s="47"/>
      <c r="L656" s="47"/>
      <c r="M656" s="47"/>
    </row>
    <row r="657" spans="1:13" s="6" customFormat="1" ht="15.75" customHeight="1" x14ac:dyDescent="0.2">
      <c r="A657" s="43"/>
      <c r="B657" s="43"/>
      <c r="C657" s="24">
        <f>D657+G657+H657+I657+J657+K657+L657+M657</f>
        <v>14623</v>
      </c>
      <c r="D657" s="24">
        <f>SUM(E657,F657)</f>
        <v>8748</v>
      </c>
      <c r="E657" s="25">
        <v>7076</v>
      </c>
      <c r="F657" s="26">
        <v>1672</v>
      </c>
      <c r="G657" s="26">
        <v>3375</v>
      </c>
      <c r="H657" s="24"/>
      <c r="I657" s="24"/>
      <c r="J657" s="24">
        <v>2500</v>
      </c>
      <c r="K657" s="24"/>
      <c r="L657" s="24"/>
      <c r="M657" s="24"/>
    </row>
    <row r="658" spans="1:13" s="6" customFormat="1" ht="15.75" customHeight="1" x14ac:dyDescent="0.2">
      <c r="A658" s="89"/>
      <c r="B658" s="89"/>
      <c r="C658" s="68">
        <f>SUM(C656:C657)</f>
        <v>391790</v>
      </c>
      <c r="D658" s="68">
        <f t="shared" ref="D658" si="1361">SUM(D656:D657)</f>
        <v>321036</v>
      </c>
      <c r="E658" s="68">
        <f t="shared" ref="E658" si="1362">SUM(E656:E657)</f>
        <v>259504</v>
      </c>
      <c r="F658" s="68">
        <f t="shared" ref="F658" si="1363">SUM(F656:F657)</f>
        <v>61532</v>
      </c>
      <c r="G658" s="68">
        <f t="shared" ref="G658" si="1364">SUM(G656:G657)</f>
        <v>65203</v>
      </c>
      <c r="H658" s="68">
        <f t="shared" ref="H658" si="1365">SUM(H656:H657)</f>
        <v>0</v>
      </c>
      <c r="I658" s="68">
        <f t="shared" ref="I658" si="1366">SUM(I656:I657)</f>
        <v>0</v>
      </c>
      <c r="J658" s="68">
        <f t="shared" ref="J658" si="1367">SUM(J656:J657)</f>
        <v>5551</v>
      </c>
      <c r="K658" s="68">
        <f t="shared" ref="K658" si="1368">SUM(K656:K657)</f>
        <v>0</v>
      </c>
      <c r="L658" s="68">
        <f t="shared" ref="L658" si="1369">SUM(L656:L657)</f>
        <v>0</v>
      </c>
      <c r="M658" s="68">
        <f t="shared" ref="M658" si="1370">SUM(M656:M657)</f>
        <v>0</v>
      </c>
    </row>
    <row r="659" spans="1:13" s="48" customFormat="1" ht="15.75" customHeight="1" x14ac:dyDescent="0.2">
      <c r="A659" s="50" t="s">
        <v>60</v>
      </c>
      <c r="B659" s="47" t="s">
        <v>64</v>
      </c>
      <c r="C659" s="46">
        <f t="shared" si="1255"/>
        <v>396575</v>
      </c>
      <c r="D659" s="46">
        <f t="shared" si="1276"/>
        <v>320603</v>
      </c>
      <c r="E659" s="46">
        <v>259003</v>
      </c>
      <c r="F659" s="46">
        <v>61600</v>
      </c>
      <c r="G659" s="46">
        <v>63834</v>
      </c>
      <c r="H659" s="46"/>
      <c r="I659" s="46"/>
      <c r="J659" s="46">
        <v>12136</v>
      </c>
      <c r="K659" s="47"/>
      <c r="L659" s="46">
        <v>2</v>
      </c>
      <c r="M659" s="47"/>
    </row>
    <row r="660" spans="1:13" s="6" customFormat="1" ht="15.75" customHeight="1" x14ac:dyDescent="0.2">
      <c r="A660" s="43"/>
      <c r="B660" s="43"/>
      <c r="C660" s="24">
        <f>D660+G660+H660+I660+J660+K660+L660+M660</f>
        <v>2675</v>
      </c>
      <c r="D660" s="24">
        <f>SUM(E660,F660)</f>
        <v>3148</v>
      </c>
      <c r="E660" s="25">
        <v>1609</v>
      </c>
      <c r="F660" s="26">
        <v>1539</v>
      </c>
      <c r="G660" s="26">
        <v>-1273</v>
      </c>
      <c r="H660" s="24"/>
      <c r="I660" s="24"/>
      <c r="J660" s="24">
        <v>800</v>
      </c>
      <c r="K660" s="24"/>
      <c r="L660" s="24"/>
      <c r="M660" s="24"/>
    </row>
    <row r="661" spans="1:13" s="6" customFormat="1" ht="15.75" customHeight="1" x14ac:dyDescent="0.2">
      <c r="A661" s="89"/>
      <c r="B661" s="89"/>
      <c r="C661" s="68">
        <f>SUM(C659:C660)</f>
        <v>399250</v>
      </c>
      <c r="D661" s="68">
        <f t="shared" ref="D661" si="1371">SUM(D659:D660)</f>
        <v>323751</v>
      </c>
      <c r="E661" s="68">
        <f t="shared" ref="E661" si="1372">SUM(E659:E660)</f>
        <v>260612</v>
      </c>
      <c r="F661" s="68">
        <f t="shared" ref="F661" si="1373">SUM(F659:F660)</f>
        <v>63139</v>
      </c>
      <c r="G661" s="68">
        <f t="shared" ref="G661" si="1374">SUM(G659:G660)</f>
        <v>62561</v>
      </c>
      <c r="H661" s="68">
        <f t="shared" ref="H661" si="1375">SUM(H659:H660)</f>
        <v>0</v>
      </c>
      <c r="I661" s="68">
        <f t="shared" ref="I661" si="1376">SUM(I659:I660)</f>
        <v>0</v>
      </c>
      <c r="J661" s="68">
        <f t="shared" ref="J661" si="1377">SUM(J659:J660)</f>
        <v>12936</v>
      </c>
      <c r="K661" s="68">
        <f t="shared" ref="K661" si="1378">SUM(K659:K660)</f>
        <v>0</v>
      </c>
      <c r="L661" s="68">
        <f t="shared" ref="L661" si="1379">SUM(L659:L660)</f>
        <v>2</v>
      </c>
      <c r="M661" s="68">
        <f t="shared" ref="M661" si="1380">SUM(M659:M660)</f>
        <v>0</v>
      </c>
    </row>
    <row r="662" spans="1:13" s="48" customFormat="1" ht="15.75" customHeight="1" x14ac:dyDescent="0.2">
      <c r="A662" s="50" t="s">
        <v>60</v>
      </c>
      <c r="B662" s="47" t="s">
        <v>322</v>
      </c>
      <c r="C662" s="46">
        <f t="shared" si="1255"/>
        <v>724318</v>
      </c>
      <c r="D662" s="46">
        <f t="shared" si="1276"/>
        <v>496241</v>
      </c>
      <c r="E662" s="46">
        <v>395449</v>
      </c>
      <c r="F662" s="46">
        <v>100792</v>
      </c>
      <c r="G662" s="46">
        <v>163993</v>
      </c>
      <c r="H662" s="46"/>
      <c r="I662" s="46"/>
      <c r="J662" s="46">
        <v>64084</v>
      </c>
      <c r="K662" s="47"/>
      <c r="L662" s="47"/>
      <c r="M662" s="47"/>
    </row>
    <row r="663" spans="1:13" s="6" customFormat="1" ht="15.75" customHeight="1" x14ac:dyDescent="0.2">
      <c r="A663" s="43"/>
      <c r="B663" s="43"/>
      <c r="C663" s="24">
        <f>D663+G663+H663+I663+J663+K663+L663+M663</f>
        <v>33297</v>
      </c>
      <c r="D663" s="24">
        <f>SUM(E663,F663)</f>
        <v>35249</v>
      </c>
      <c r="E663" s="25">
        <v>28521</v>
      </c>
      <c r="F663" s="26">
        <v>6728</v>
      </c>
      <c r="G663" s="26">
        <v>-1952</v>
      </c>
      <c r="H663" s="24"/>
      <c r="I663" s="24"/>
      <c r="J663" s="24"/>
      <c r="K663" s="24"/>
      <c r="L663" s="24"/>
      <c r="M663" s="24"/>
    </row>
    <row r="664" spans="1:13" s="6" customFormat="1" ht="15.75" customHeight="1" x14ac:dyDescent="0.2">
      <c r="A664" s="89"/>
      <c r="B664" s="89"/>
      <c r="C664" s="68">
        <f>SUM(C662:C663)</f>
        <v>757615</v>
      </c>
      <c r="D664" s="68">
        <f t="shared" ref="D664" si="1381">SUM(D662:D663)</f>
        <v>531490</v>
      </c>
      <c r="E664" s="68">
        <f t="shared" ref="E664" si="1382">SUM(E662:E663)</f>
        <v>423970</v>
      </c>
      <c r="F664" s="68">
        <f t="shared" ref="F664" si="1383">SUM(F662:F663)</f>
        <v>107520</v>
      </c>
      <c r="G664" s="68">
        <f t="shared" ref="G664" si="1384">SUM(G662:G663)</f>
        <v>162041</v>
      </c>
      <c r="H664" s="68">
        <f t="shared" ref="H664" si="1385">SUM(H662:H663)</f>
        <v>0</v>
      </c>
      <c r="I664" s="68">
        <f t="shared" ref="I664" si="1386">SUM(I662:I663)</f>
        <v>0</v>
      </c>
      <c r="J664" s="68">
        <f t="shared" ref="J664" si="1387">SUM(J662:J663)</f>
        <v>64084</v>
      </c>
      <c r="K664" s="68">
        <f t="shared" ref="K664" si="1388">SUM(K662:K663)</f>
        <v>0</v>
      </c>
      <c r="L664" s="68">
        <f t="shared" ref="L664" si="1389">SUM(L662:L663)</f>
        <v>0</v>
      </c>
      <c r="M664" s="68">
        <f t="shared" ref="M664" si="1390">SUM(M662:M663)</f>
        <v>0</v>
      </c>
    </row>
    <row r="665" spans="1:13" s="48" customFormat="1" ht="15.75" customHeight="1" x14ac:dyDescent="0.2">
      <c r="A665" s="50" t="s">
        <v>60</v>
      </c>
      <c r="B665" s="47" t="s">
        <v>353</v>
      </c>
      <c r="C665" s="46">
        <f t="shared" ref="C665" si="1391">SUM(D665,G665,H665:M665)</f>
        <v>690508</v>
      </c>
      <c r="D665" s="46">
        <f t="shared" ref="D665" si="1392">SUM(E665:F665)</f>
        <v>470893</v>
      </c>
      <c r="E665" s="46">
        <v>378483</v>
      </c>
      <c r="F665" s="46">
        <v>92410</v>
      </c>
      <c r="G665" s="46">
        <v>207706</v>
      </c>
      <c r="H665" s="46"/>
      <c r="I665" s="46"/>
      <c r="J665" s="46">
        <v>11909</v>
      </c>
      <c r="K665" s="47"/>
      <c r="L665" s="47"/>
      <c r="M665" s="47"/>
    </row>
    <row r="666" spans="1:13" s="6" customFormat="1" ht="15.75" customHeight="1" x14ac:dyDescent="0.2">
      <c r="A666" s="43"/>
      <c r="B666" s="43"/>
      <c r="C666" s="24">
        <f>D666+G666+H666+I666+J666+K666+L666+M666</f>
        <v>1520</v>
      </c>
      <c r="D666" s="24">
        <f>SUM(E666,F666)</f>
        <v>1520</v>
      </c>
      <c r="E666" s="25">
        <v>724</v>
      </c>
      <c r="F666" s="26">
        <v>796</v>
      </c>
      <c r="G666" s="26">
        <v>-975</v>
      </c>
      <c r="H666" s="24"/>
      <c r="I666" s="24"/>
      <c r="J666" s="24">
        <v>975</v>
      </c>
      <c r="K666" s="24"/>
      <c r="L666" s="24"/>
      <c r="M666" s="24"/>
    </row>
    <row r="667" spans="1:13" s="6" customFormat="1" ht="15.75" customHeight="1" x14ac:dyDescent="0.2">
      <c r="A667" s="89"/>
      <c r="B667" s="89"/>
      <c r="C667" s="68">
        <f>SUM(C665:C666)</f>
        <v>692028</v>
      </c>
      <c r="D667" s="68">
        <f t="shared" ref="D667:M667" si="1393">SUM(D665:D666)</f>
        <v>472413</v>
      </c>
      <c r="E667" s="68">
        <f t="shared" si="1393"/>
        <v>379207</v>
      </c>
      <c r="F667" s="68">
        <f t="shared" si="1393"/>
        <v>93206</v>
      </c>
      <c r="G667" s="68">
        <f t="shared" si="1393"/>
        <v>206731</v>
      </c>
      <c r="H667" s="68">
        <f t="shared" si="1393"/>
        <v>0</v>
      </c>
      <c r="I667" s="68">
        <f t="shared" si="1393"/>
        <v>0</v>
      </c>
      <c r="J667" s="68">
        <f t="shared" si="1393"/>
        <v>12884</v>
      </c>
      <c r="K667" s="68">
        <f t="shared" si="1393"/>
        <v>0</v>
      </c>
      <c r="L667" s="68">
        <f t="shared" si="1393"/>
        <v>0</v>
      </c>
      <c r="M667" s="68">
        <f t="shared" si="1393"/>
        <v>0</v>
      </c>
    </row>
    <row r="668" spans="1:13" s="48" customFormat="1" ht="15.75" customHeight="1" x14ac:dyDescent="0.2">
      <c r="A668" s="50" t="s">
        <v>60</v>
      </c>
      <c r="B668" s="47" t="s">
        <v>323</v>
      </c>
      <c r="C668" s="46">
        <f t="shared" ref="C668" si="1394">SUM(D668,G668,H668:M668)</f>
        <v>2696493</v>
      </c>
      <c r="D668" s="46">
        <f t="shared" ref="D668" si="1395">SUM(E668:F668)</f>
        <v>1732460</v>
      </c>
      <c r="E668" s="46">
        <v>1383828</v>
      </c>
      <c r="F668" s="46">
        <v>348632</v>
      </c>
      <c r="G668" s="46">
        <v>416038</v>
      </c>
      <c r="H668" s="46"/>
      <c r="I668" s="46"/>
      <c r="J668" s="46">
        <v>526045</v>
      </c>
      <c r="K668" s="47"/>
      <c r="L668" s="47">
        <v>21950</v>
      </c>
      <c r="M668" s="47"/>
    </row>
    <row r="669" spans="1:13" s="6" customFormat="1" ht="15.75" customHeight="1" x14ac:dyDescent="0.2">
      <c r="A669" s="43"/>
      <c r="B669" s="43"/>
      <c r="C669" s="24">
        <f>D669+G669+H669+I669+J669+K669+L669+M669</f>
        <v>6713</v>
      </c>
      <c r="D669" s="24">
        <f>SUM(E669,F669)</f>
        <v>6470</v>
      </c>
      <c r="E669" s="25">
        <v>5235</v>
      </c>
      <c r="F669" s="26">
        <v>1235</v>
      </c>
      <c r="G669" s="26">
        <v>243</v>
      </c>
      <c r="H669" s="24"/>
      <c r="I669" s="24"/>
      <c r="J669" s="24"/>
      <c r="K669" s="24"/>
      <c r="L669" s="24"/>
      <c r="M669" s="24"/>
    </row>
    <row r="670" spans="1:13" s="6" customFormat="1" ht="15.75" customHeight="1" x14ac:dyDescent="0.2">
      <c r="A670" s="89"/>
      <c r="B670" s="89"/>
      <c r="C670" s="68">
        <f>SUM(C668:C669)</f>
        <v>2703206</v>
      </c>
      <c r="D670" s="68">
        <f t="shared" ref="D670:M670" si="1396">SUM(D668:D669)</f>
        <v>1738930</v>
      </c>
      <c r="E670" s="68">
        <f t="shared" si="1396"/>
        <v>1389063</v>
      </c>
      <c r="F670" s="68">
        <f t="shared" si="1396"/>
        <v>349867</v>
      </c>
      <c r="G670" s="68">
        <f t="shared" si="1396"/>
        <v>416281</v>
      </c>
      <c r="H670" s="68">
        <f t="shared" si="1396"/>
        <v>0</v>
      </c>
      <c r="I670" s="68">
        <f t="shared" si="1396"/>
        <v>0</v>
      </c>
      <c r="J670" s="68">
        <f t="shared" si="1396"/>
        <v>526045</v>
      </c>
      <c r="K670" s="68">
        <f t="shared" si="1396"/>
        <v>0</v>
      </c>
      <c r="L670" s="68">
        <f t="shared" si="1396"/>
        <v>21950</v>
      </c>
      <c r="M670" s="68">
        <f t="shared" si="1396"/>
        <v>0</v>
      </c>
    </row>
    <row r="671" spans="1:13" s="48" customFormat="1" ht="15.75" customHeight="1" x14ac:dyDescent="0.2">
      <c r="A671" s="50" t="s">
        <v>60</v>
      </c>
      <c r="B671" s="47" t="s">
        <v>65</v>
      </c>
      <c r="C671" s="46">
        <f t="shared" si="1255"/>
        <v>749170</v>
      </c>
      <c r="D671" s="46">
        <f t="shared" si="1276"/>
        <v>575576</v>
      </c>
      <c r="E671" s="46">
        <v>464547</v>
      </c>
      <c r="F671" s="46">
        <v>111029</v>
      </c>
      <c r="G671" s="46">
        <v>166842</v>
      </c>
      <c r="H671" s="46"/>
      <c r="I671" s="46"/>
      <c r="J671" s="46">
        <v>6752</v>
      </c>
      <c r="K671" s="46"/>
      <c r="L671" s="47"/>
      <c r="M671" s="47"/>
    </row>
    <row r="672" spans="1:13" s="6" customFormat="1" ht="15.75" customHeight="1" x14ac:dyDescent="0.2">
      <c r="A672" s="43"/>
      <c r="B672" s="43"/>
      <c r="C672" s="24">
        <f>D672+G672+H672+I672+J672+K672+L672+M672</f>
        <v>2025</v>
      </c>
      <c r="D672" s="24">
        <f>SUM(E672,F672)</f>
        <v>349</v>
      </c>
      <c r="E672" s="25">
        <v>34</v>
      </c>
      <c r="F672" s="26">
        <v>315</v>
      </c>
      <c r="G672" s="26">
        <v>1976</v>
      </c>
      <c r="H672" s="24"/>
      <c r="I672" s="24"/>
      <c r="J672" s="24">
        <v>-300</v>
      </c>
      <c r="K672" s="24"/>
      <c r="L672" s="24"/>
      <c r="M672" s="24"/>
    </row>
    <row r="673" spans="1:13" s="6" customFormat="1" ht="15.75" customHeight="1" x14ac:dyDescent="0.2">
      <c r="A673" s="89"/>
      <c r="B673" s="89"/>
      <c r="C673" s="68">
        <f>SUM(C671:C672)</f>
        <v>751195</v>
      </c>
      <c r="D673" s="68">
        <f t="shared" ref="D673" si="1397">SUM(D671:D672)</f>
        <v>575925</v>
      </c>
      <c r="E673" s="68">
        <f t="shared" ref="E673" si="1398">SUM(E671:E672)</f>
        <v>464581</v>
      </c>
      <c r="F673" s="68">
        <f t="shared" ref="F673" si="1399">SUM(F671:F672)</f>
        <v>111344</v>
      </c>
      <c r="G673" s="68">
        <f t="shared" ref="G673" si="1400">SUM(G671:G672)</f>
        <v>168818</v>
      </c>
      <c r="H673" s="68">
        <f t="shared" ref="H673" si="1401">SUM(H671:H672)</f>
        <v>0</v>
      </c>
      <c r="I673" s="68">
        <f t="shared" ref="I673" si="1402">SUM(I671:I672)</f>
        <v>0</v>
      </c>
      <c r="J673" s="68">
        <f t="shared" ref="J673" si="1403">SUM(J671:J672)</f>
        <v>6452</v>
      </c>
      <c r="K673" s="68">
        <f t="shared" ref="K673" si="1404">SUM(K671:K672)</f>
        <v>0</v>
      </c>
      <c r="L673" s="68">
        <f t="shared" ref="L673" si="1405">SUM(L671:L672)</f>
        <v>0</v>
      </c>
      <c r="M673" s="68">
        <f t="shared" ref="M673" si="1406">SUM(M671:M672)</f>
        <v>0</v>
      </c>
    </row>
    <row r="674" spans="1:13" s="48" customFormat="1" ht="15.75" customHeight="1" x14ac:dyDescent="0.2">
      <c r="A674" s="50" t="s">
        <v>60</v>
      </c>
      <c r="B674" s="47" t="s">
        <v>66</v>
      </c>
      <c r="C674" s="46">
        <f t="shared" si="1255"/>
        <v>462480</v>
      </c>
      <c r="D674" s="46">
        <f t="shared" si="1276"/>
        <v>353640</v>
      </c>
      <c r="E674" s="46">
        <v>285654</v>
      </c>
      <c r="F674" s="46">
        <v>67986</v>
      </c>
      <c r="G674" s="46">
        <v>103236</v>
      </c>
      <c r="H674" s="46"/>
      <c r="I674" s="46"/>
      <c r="J674" s="46">
        <v>5603</v>
      </c>
      <c r="K674" s="46"/>
      <c r="L674" s="46">
        <v>1</v>
      </c>
      <c r="M674" s="47"/>
    </row>
    <row r="675" spans="1:13" s="6" customFormat="1" ht="15.75" customHeight="1" x14ac:dyDescent="0.2">
      <c r="A675" s="43"/>
      <c r="B675" s="43"/>
      <c r="C675" s="24">
        <f>D675+G675+H675+I675+J675+K675+L675+M675</f>
        <v>3056</v>
      </c>
      <c r="D675" s="24">
        <f>SUM(E675,F675)</f>
        <v>1594</v>
      </c>
      <c r="E675" s="25">
        <v>1290</v>
      </c>
      <c r="F675" s="26">
        <v>304</v>
      </c>
      <c r="G675" s="26">
        <v>1462</v>
      </c>
      <c r="H675" s="24"/>
      <c r="I675" s="24"/>
      <c r="J675" s="24"/>
      <c r="K675" s="24"/>
      <c r="L675" s="24"/>
      <c r="M675" s="24"/>
    </row>
    <row r="676" spans="1:13" s="6" customFormat="1" ht="15.75" customHeight="1" x14ac:dyDescent="0.2">
      <c r="A676" s="89"/>
      <c r="B676" s="89"/>
      <c r="C676" s="68">
        <f>SUM(C674:C675)</f>
        <v>465536</v>
      </c>
      <c r="D676" s="68">
        <f t="shared" ref="D676" si="1407">SUM(D674:D675)</f>
        <v>355234</v>
      </c>
      <c r="E676" s="68">
        <f t="shared" ref="E676" si="1408">SUM(E674:E675)</f>
        <v>286944</v>
      </c>
      <c r="F676" s="68">
        <f t="shared" ref="F676" si="1409">SUM(F674:F675)</f>
        <v>68290</v>
      </c>
      <c r="G676" s="68">
        <f t="shared" ref="G676" si="1410">SUM(G674:G675)</f>
        <v>104698</v>
      </c>
      <c r="H676" s="68">
        <f t="shared" ref="H676" si="1411">SUM(H674:H675)</f>
        <v>0</v>
      </c>
      <c r="I676" s="68">
        <f t="shared" ref="I676" si="1412">SUM(I674:I675)</f>
        <v>0</v>
      </c>
      <c r="J676" s="68">
        <f t="shared" ref="J676" si="1413">SUM(J674:J675)</f>
        <v>5603</v>
      </c>
      <c r="K676" s="68">
        <f t="shared" ref="K676" si="1414">SUM(K674:K675)</f>
        <v>0</v>
      </c>
      <c r="L676" s="68">
        <f t="shared" ref="L676" si="1415">SUM(L674:L675)</f>
        <v>1</v>
      </c>
      <c r="M676" s="68">
        <f t="shared" ref="M676" si="1416">SUM(M674:M675)</f>
        <v>0</v>
      </c>
    </row>
    <row r="677" spans="1:13" s="48" customFormat="1" ht="15.75" customHeight="1" x14ac:dyDescent="0.2">
      <c r="A677" s="50" t="s">
        <v>60</v>
      </c>
      <c r="B677" s="47" t="s">
        <v>67</v>
      </c>
      <c r="C677" s="46">
        <f t="shared" si="1255"/>
        <v>423676</v>
      </c>
      <c r="D677" s="46">
        <f t="shared" si="1276"/>
        <v>317897</v>
      </c>
      <c r="E677" s="46">
        <v>256734</v>
      </c>
      <c r="F677" s="46">
        <v>61163</v>
      </c>
      <c r="G677" s="46">
        <v>87547</v>
      </c>
      <c r="H677" s="46"/>
      <c r="I677" s="46"/>
      <c r="J677" s="46">
        <v>18229</v>
      </c>
      <c r="K677" s="46"/>
      <c r="L677" s="46">
        <v>3</v>
      </c>
      <c r="M677" s="47"/>
    </row>
    <row r="678" spans="1:13" s="6" customFormat="1" ht="15.75" customHeight="1" x14ac:dyDescent="0.2">
      <c r="A678" s="43"/>
      <c r="B678" s="43"/>
      <c r="C678" s="24">
        <f>D678+G678+H678+I678+J678+K678+L678+M678</f>
        <v>2251</v>
      </c>
      <c r="D678" s="24">
        <f>SUM(E678,F678)</f>
        <v>1500</v>
      </c>
      <c r="E678" s="25">
        <v>1214</v>
      </c>
      <c r="F678" s="26">
        <v>286</v>
      </c>
      <c r="G678" s="26">
        <v>100</v>
      </c>
      <c r="H678" s="24"/>
      <c r="I678" s="24"/>
      <c r="J678" s="24">
        <v>651</v>
      </c>
      <c r="K678" s="24"/>
      <c r="L678" s="24"/>
      <c r="M678" s="24"/>
    </row>
    <row r="679" spans="1:13" s="6" customFormat="1" ht="15.75" customHeight="1" x14ac:dyDescent="0.2">
      <c r="A679" s="89"/>
      <c r="B679" s="89"/>
      <c r="C679" s="68">
        <f>SUM(C677:C678)</f>
        <v>425927</v>
      </c>
      <c r="D679" s="68">
        <f t="shared" ref="D679" si="1417">SUM(D677:D678)</f>
        <v>319397</v>
      </c>
      <c r="E679" s="68">
        <f t="shared" ref="E679" si="1418">SUM(E677:E678)</f>
        <v>257948</v>
      </c>
      <c r="F679" s="68">
        <f t="shared" ref="F679" si="1419">SUM(F677:F678)</f>
        <v>61449</v>
      </c>
      <c r="G679" s="68">
        <f t="shared" ref="G679" si="1420">SUM(G677:G678)</f>
        <v>87647</v>
      </c>
      <c r="H679" s="68">
        <f t="shared" ref="H679" si="1421">SUM(H677:H678)</f>
        <v>0</v>
      </c>
      <c r="I679" s="68">
        <f t="shared" ref="I679" si="1422">SUM(I677:I678)</f>
        <v>0</v>
      </c>
      <c r="J679" s="68">
        <f t="shared" ref="J679" si="1423">SUM(J677:J678)</f>
        <v>18880</v>
      </c>
      <c r="K679" s="68">
        <f t="shared" ref="K679" si="1424">SUM(K677:K678)</f>
        <v>0</v>
      </c>
      <c r="L679" s="68">
        <f t="shared" ref="L679" si="1425">SUM(L677:L678)</f>
        <v>3</v>
      </c>
      <c r="M679" s="68">
        <f t="shared" ref="M679" si="1426">SUM(M677:M678)</f>
        <v>0</v>
      </c>
    </row>
    <row r="680" spans="1:13" s="48" customFormat="1" ht="15.75" customHeight="1" x14ac:dyDescent="0.2">
      <c r="A680" s="50" t="s">
        <v>60</v>
      </c>
      <c r="B680" s="47" t="s">
        <v>324</v>
      </c>
      <c r="C680" s="46">
        <f t="shared" ref="C680" si="1427">SUM(D680,G680,H680:M680)</f>
        <v>440863</v>
      </c>
      <c r="D680" s="46">
        <f t="shared" ref="D680" si="1428">SUM(E680:F680)</f>
        <v>361873</v>
      </c>
      <c r="E680" s="46">
        <v>289784</v>
      </c>
      <c r="F680" s="46">
        <v>72089</v>
      </c>
      <c r="G680" s="46">
        <v>68959</v>
      </c>
      <c r="H680" s="46"/>
      <c r="I680" s="46"/>
      <c r="J680" s="46">
        <v>10031</v>
      </c>
      <c r="K680" s="46"/>
      <c r="L680" s="46"/>
      <c r="M680" s="47"/>
    </row>
    <row r="681" spans="1:13" s="6" customFormat="1" ht="15.75" customHeight="1" x14ac:dyDescent="0.2">
      <c r="A681" s="43"/>
      <c r="B681" s="43"/>
      <c r="C681" s="24">
        <f>D681+G681+H681+I681+J681+K681+L681+M681</f>
        <v>55049</v>
      </c>
      <c r="D681" s="24">
        <f>SUM(E681,F681)</f>
        <v>57027</v>
      </c>
      <c r="E681" s="25">
        <v>46521</v>
      </c>
      <c r="F681" s="26">
        <v>10506</v>
      </c>
      <c r="G681" s="26">
        <v>-3000</v>
      </c>
      <c r="H681" s="24"/>
      <c r="I681" s="24"/>
      <c r="J681" s="24">
        <v>1022</v>
      </c>
      <c r="K681" s="24"/>
      <c r="L681" s="24"/>
      <c r="M681" s="24"/>
    </row>
    <row r="682" spans="1:13" s="6" customFormat="1" ht="15.75" customHeight="1" x14ac:dyDescent="0.2">
      <c r="A682" s="89"/>
      <c r="B682" s="89"/>
      <c r="C682" s="68">
        <f>SUM(C680:C681)</f>
        <v>495912</v>
      </c>
      <c r="D682" s="68">
        <f t="shared" ref="D682:M682" si="1429">SUM(D680:D681)</f>
        <v>418900</v>
      </c>
      <c r="E682" s="68">
        <f t="shared" si="1429"/>
        <v>336305</v>
      </c>
      <c r="F682" s="68">
        <f t="shared" si="1429"/>
        <v>82595</v>
      </c>
      <c r="G682" s="68">
        <f t="shared" si="1429"/>
        <v>65959</v>
      </c>
      <c r="H682" s="68">
        <f t="shared" si="1429"/>
        <v>0</v>
      </c>
      <c r="I682" s="68">
        <f t="shared" si="1429"/>
        <v>0</v>
      </c>
      <c r="J682" s="68">
        <f t="shared" si="1429"/>
        <v>11053</v>
      </c>
      <c r="K682" s="68">
        <f t="shared" si="1429"/>
        <v>0</v>
      </c>
      <c r="L682" s="68">
        <f t="shared" si="1429"/>
        <v>0</v>
      </c>
      <c r="M682" s="68">
        <f t="shared" si="1429"/>
        <v>0</v>
      </c>
    </row>
    <row r="683" spans="1:13" s="48" customFormat="1" ht="15.75" customHeight="1" x14ac:dyDescent="0.2">
      <c r="A683" s="50" t="s">
        <v>60</v>
      </c>
      <c r="B683" s="47" t="s">
        <v>77</v>
      </c>
      <c r="C683" s="46">
        <f>SUM(D683,G683,H683:M683)</f>
        <v>729780</v>
      </c>
      <c r="D683" s="46">
        <f>SUM(E683:F683)</f>
        <v>633485</v>
      </c>
      <c r="E683" s="46">
        <v>512491</v>
      </c>
      <c r="F683" s="46">
        <v>120994</v>
      </c>
      <c r="G683" s="46">
        <v>96293</v>
      </c>
      <c r="H683" s="46"/>
      <c r="I683" s="46"/>
      <c r="J683" s="46"/>
      <c r="K683" s="46"/>
      <c r="L683" s="46">
        <v>2</v>
      </c>
      <c r="M683" s="47"/>
    </row>
    <row r="684" spans="1:13" s="6" customFormat="1" ht="15.75" customHeight="1" x14ac:dyDescent="0.2">
      <c r="A684" s="43"/>
      <c r="B684" s="43"/>
      <c r="C684" s="24">
        <f>D684+G684+H684+I684+J684+K684+L684+M684</f>
        <v>-6223</v>
      </c>
      <c r="D684" s="24">
        <f>SUM(E684,F684)</f>
        <v>-6413</v>
      </c>
      <c r="E684" s="25">
        <v>-5189</v>
      </c>
      <c r="F684" s="26">
        <v>-1224</v>
      </c>
      <c r="G684" s="26">
        <v>-2762</v>
      </c>
      <c r="H684" s="24"/>
      <c r="I684" s="24"/>
      <c r="J684" s="24">
        <v>2952</v>
      </c>
      <c r="K684" s="24"/>
      <c r="L684" s="24"/>
      <c r="M684" s="24"/>
    </row>
    <row r="685" spans="1:13" s="6" customFormat="1" ht="15.75" customHeight="1" x14ac:dyDescent="0.2">
      <c r="A685" s="89"/>
      <c r="B685" s="89"/>
      <c r="C685" s="68">
        <f>SUM(C683:C684)</f>
        <v>723557</v>
      </c>
      <c r="D685" s="68">
        <f t="shared" ref="D685" si="1430">SUM(D683:D684)</f>
        <v>627072</v>
      </c>
      <c r="E685" s="68">
        <f t="shared" ref="E685" si="1431">SUM(E683:E684)</f>
        <v>507302</v>
      </c>
      <c r="F685" s="68">
        <f t="shared" ref="F685" si="1432">SUM(F683:F684)</f>
        <v>119770</v>
      </c>
      <c r="G685" s="68">
        <f t="shared" ref="G685" si="1433">SUM(G683:G684)</f>
        <v>93531</v>
      </c>
      <c r="H685" s="68">
        <f t="shared" ref="H685" si="1434">SUM(H683:H684)</f>
        <v>0</v>
      </c>
      <c r="I685" s="68">
        <f t="shared" ref="I685:K685" si="1435">SUM(I683:I684)</f>
        <v>0</v>
      </c>
      <c r="J685" s="68">
        <f t="shared" si="1435"/>
        <v>2952</v>
      </c>
      <c r="K685" s="68">
        <f t="shared" si="1435"/>
        <v>0</v>
      </c>
      <c r="L685" s="68">
        <f t="shared" ref="L685" si="1436">SUM(L683:L684)</f>
        <v>2</v>
      </c>
      <c r="M685" s="68">
        <f t="shared" ref="M685" si="1437">SUM(M683:M684)</f>
        <v>0</v>
      </c>
    </row>
    <row r="686" spans="1:13" s="48" customFormat="1" ht="15.75" customHeight="1" x14ac:dyDescent="0.2">
      <c r="A686" s="50"/>
      <c r="B686" s="47"/>
      <c r="C686" s="46">
        <f>SUM(D686,G686,H686:M686)</f>
        <v>0</v>
      </c>
      <c r="D686" s="46">
        <f>SUM(E686:F686)</f>
        <v>0</v>
      </c>
      <c r="E686" s="46"/>
      <c r="F686" s="46"/>
      <c r="G686" s="46"/>
      <c r="H686" s="46"/>
      <c r="I686" s="46"/>
      <c r="J686" s="46"/>
      <c r="K686" s="46"/>
      <c r="L686" s="46"/>
      <c r="M686" s="47"/>
    </row>
    <row r="687" spans="1:13" s="6" customFormat="1" ht="15.75" customHeight="1" x14ac:dyDescent="0.2">
      <c r="A687" s="43"/>
      <c r="B687" s="43"/>
      <c r="C687" s="24">
        <f>D687+G687+H687+I687+J687+K687+L687+M687</f>
        <v>0</v>
      </c>
      <c r="D687" s="24">
        <f>SUM(E687,F687)</f>
        <v>0</v>
      </c>
      <c r="E687" s="25"/>
      <c r="F687" s="26"/>
      <c r="G687" s="26"/>
      <c r="H687" s="24"/>
      <c r="I687" s="24"/>
      <c r="J687" s="24"/>
      <c r="K687" s="24"/>
      <c r="L687" s="24"/>
      <c r="M687" s="24"/>
    </row>
    <row r="688" spans="1:13" s="6" customFormat="1" ht="15.75" customHeight="1" x14ac:dyDescent="0.2">
      <c r="A688" s="89"/>
      <c r="B688" s="89"/>
      <c r="C688" s="68">
        <f t="shared" ref="C688:M688" si="1438">SUM(C686:C687)</f>
        <v>0</v>
      </c>
      <c r="D688" s="68">
        <f t="shared" si="1438"/>
        <v>0</v>
      </c>
      <c r="E688" s="68">
        <f t="shared" si="1438"/>
        <v>0</v>
      </c>
      <c r="F688" s="68">
        <f t="shared" si="1438"/>
        <v>0</v>
      </c>
      <c r="G688" s="68">
        <f t="shared" si="1438"/>
        <v>0</v>
      </c>
      <c r="H688" s="68">
        <f t="shared" si="1438"/>
        <v>0</v>
      </c>
      <c r="I688" s="68">
        <f t="shared" si="1438"/>
        <v>0</v>
      </c>
      <c r="J688" s="68">
        <f t="shared" si="1438"/>
        <v>0</v>
      </c>
      <c r="K688" s="68">
        <f t="shared" si="1438"/>
        <v>0</v>
      </c>
      <c r="L688" s="68">
        <f t="shared" si="1438"/>
        <v>0</v>
      </c>
      <c r="M688" s="68">
        <f t="shared" si="1438"/>
        <v>0</v>
      </c>
    </row>
    <row r="689" spans="1:13" s="48" customFormat="1" ht="24" customHeight="1" x14ac:dyDescent="0.2">
      <c r="A689" s="50" t="s">
        <v>60</v>
      </c>
      <c r="B689" s="47" t="s">
        <v>174</v>
      </c>
      <c r="C689" s="46">
        <f>SUM(D689,G689,H689:M689)</f>
        <v>1095191</v>
      </c>
      <c r="D689" s="46">
        <f>SUM(E689:F689)</f>
        <v>830722</v>
      </c>
      <c r="E689" s="46">
        <v>671513</v>
      </c>
      <c r="F689" s="46">
        <v>159209</v>
      </c>
      <c r="G689" s="46">
        <v>188889</v>
      </c>
      <c r="H689" s="46"/>
      <c r="I689" s="46"/>
      <c r="J689" s="46">
        <v>27228</v>
      </c>
      <c r="K689" s="46">
        <v>48348</v>
      </c>
      <c r="L689" s="46">
        <v>4</v>
      </c>
      <c r="M689" s="47"/>
    </row>
    <row r="690" spans="1:13" s="6" customFormat="1" ht="15.75" customHeight="1" x14ac:dyDescent="0.2">
      <c r="A690" s="43"/>
      <c r="B690" s="43"/>
      <c r="C690" s="24">
        <f>D690+G690+H690+I690+J690+K690+L690+M690</f>
        <v>-1036</v>
      </c>
      <c r="D690" s="24">
        <f>SUM(E690,F690)</f>
        <v>-1036</v>
      </c>
      <c r="E690" s="25">
        <v>-839</v>
      </c>
      <c r="F690" s="26">
        <v>-197</v>
      </c>
      <c r="G690" s="26"/>
      <c r="H690" s="24"/>
      <c r="I690" s="24"/>
      <c r="J690" s="24"/>
      <c r="K690" s="24"/>
      <c r="L690" s="24"/>
      <c r="M690" s="24"/>
    </row>
    <row r="691" spans="1:13" s="6" customFormat="1" ht="15.75" customHeight="1" x14ac:dyDescent="0.2">
      <c r="A691" s="89"/>
      <c r="B691" s="89"/>
      <c r="C691" s="68">
        <f>SUM(C689:C690)</f>
        <v>1094155</v>
      </c>
      <c r="D691" s="68">
        <f t="shared" ref="D691" si="1439">SUM(D689:D690)</f>
        <v>829686</v>
      </c>
      <c r="E691" s="68">
        <f t="shared" ref="E691" si="1440">SUM(E689:E690)</f>
        <v>670674</v>
      </c>
      <c r="F691" s="68">
        <f t="shared" ref="F691" si="1441">SUM(F689:F690)</f>
        <v>159012</v>
      </c>
      <c r="G691" s="68">
        <f t="shared" ref="G691" si="1442">SUM(G689:G690)</f>
        <v>188889</v>
      </c>
      <c r="H691" s="68">
        <f t="shared" ref="H691" si="1443">SUM(H689:H690)</f>
        <v>0</v>
      </c>
      <c r="I691" s="68">
        <f t="shared" ref="I691" si="1444">SUM(I689:I690)</f>
        <v>0</v>
      </c>
      <c r="J691" s="68">
        <f t="shared" ref="J691" si="1445">SUM(J689:J690)</f>
        <v>27228</v>
      </c>
      <c r="K691" s="68">
        <f t="shared" ref="K691" si="1446">SUM(K689:K690)</f>
        <v>48348</v>
      </c>
      <c r="L691" s="68">
        <f t="shared" ref="L691" si="1447">SUM(L689:L690)</f>
        <v>4</v>
      </c>
      <c r="M691" s="68">
        <f t="shared" ref="M691" si="1448">SUM(M689:M690)</f>
        <v>0</v>
      </c>
    </row>
    <row r="692" spans="1:13" s="48" customFormat="1" ht="15.75" customHeight="1" x14ac:dyDescent="0.2">
      <c r="A692" s="50" t="s">
        <v>68</v>
      </c>
      <c r="B692" s="47" t="s">
        <v>69</v>
      </c>
      <c r="C692" s="46">
        <f t="shared" si="1255"/>
        <v>566212</v>
      </c>
      <c r="D692" s="46">
        <f t="shared" si="1276"/>
        <v>474657</v>
      </c>
      <c r="E692" s="46">
        <v>383450</v>
      </c>
      <c r="F692" s="46">
        <v>91207</v>
      </c>
      <c r="G692" s="46">
        <v>80910</v>
      </c>
      <c r="H692" s="46"/>
      <c r="I692" s="46"/>
      <c r="J692" s="46">
        <v>10500</v>
      </c>
      <c r="K692" s="47"/>
      <c r="L692" s="46">
        <v>145</v>
      </c>
      <c r="M692" s="47"/>
    </row>
    <row r="693" spans="1:13" s="6" customFormat="1" ht="15.75" customHeight="1" x14ac:dyDescent="0.2">
      <c r="A693" s="43"/>
      <c r="B693" s="43"/>
      <c r="C693" s="24">
        <f>D693+G693+H693+I693+J693+K693+L693+M693</f>
        <v>-81442</v>
      </c>
      <c r="D693" s="24">
        <f>SUM(E693,F693)</f>
        <v>-81442</v>
      </c>
      <c r="E693" s="25">
        <v>-65897</v>
      </c>
      <c r="F693" s="26">
        <v>-15545</v>
      </c>
      <c r="G693" s="26">
        <v>-500</v>
      </c>
      <c r="H693" s="24"/>
      <c r="I693" s="24"/>
      <c r="J693" s="24">
        <v>500</v>
      </c>
      <c r="K693" s="24"/>
      <c r="L693" s="24"/>
      <c r="M693" s="24"/>
    </row>
    <row r="694" spans="1:13" s="6" customFormat="1" ht="15.75" customHeight="1" x14ac:dyDescent="0.2">
      <c r="A694" s="89"/>
      <c r="B694" s="89"/>
      <c r="C694" s="68">
        <f>SUM(C692:C693)</f>
        <v>484770</v>
      </c>
      <c r="D694" s="68">
        <f t="shared" ref="D694" si="1449">SUM(D692:D693)</f>
        <v>393215</v>
      </c>
      <c r="E694" s="68">
        <f t="shared" ref="E694" si="1450">SUM(E692:E693)</f>
        <v>317553</v>
      </c>
      <c r="F694" s="68">
        <f t="shared" ref="F694" si="1451">SUM(F692:F693)</f>
        <v>75662</v>
      </c>
      <c r="G694" s="68">
        <f t="shared" ref="G694" si="1452">SUM(G692:G693)</f>
        <v>80410</v>
      </c>
      <c r="H694" s="68">
        <f t="shared" ref="H694" si="1453">SUM(H692:H693)</f>
        <v>0</v>
      </c>
      <c r="I694" s="68">
        <f t="shared" ref="I694" si="1454">SUM(I692:I693)</f>
        <v>0</v>
      </c>
      <c r="J694" s="68">
        <f t="shared" ref="J694" si="1455">SUM(J692:J693)</f>
        <v>11000</v>
      </c>
      <c r="K694" s="68">
        <f t="shared" ref="K694" si="1456">SUM(K692:K693)</f>
        <v>0</v>
      </c>
      <c r="L694" s="68">
        <f t="shared" ref="L694" si="1457">SUM(L692:L693)</f>
        <v>145</v>
      </c>
      <c r="M694" s="68">
        <f t="shared" ref="M694" si="1458">SUM(M692:M693)</f>
        <v>0</v>
      </c>
    </row>
    <row r="695" spans="1:13" s="48" customFormat="1" ht="15.75" customHeight="1" x14ac:dyDescent="0.2">
      <c r="A695" s="50" t="s">
        <v>68</v>
      </c>
      <c r="B695" s="47" t="s">
        <v>70</v>
      </c>
      <c r="C695" s="46">
        <f t="shared" si="1255"/>
        <v>237848</v>
      </c>
      <c r="D695" s="46">
        <f t="shared" si="1276"/>
        <v>176844</v>
      </c>
      <c r="E695" s="46">
        <v>141628</v>
      </c>
      <c r="F695" s="46">
        <v>35216</v>
      </c>
      <c r="G695" s="46">
        <v>57044</v>
      </c>
      <c r="H695" s="46"/>
      <c r="I695" s="46"/>
      <c r="J695" s="46">
        <v>3960</v>
      </c>
      <c r="K695" s="47"/>
      <c r="L695" s="47"/>
      <c r="M695" s="47"/>
    </row>
    <row r="696" spans="1:13" s="6" customFormat="1" ht="15.75" customHeight="1" x14ac:dyDescent="0.2">
      <c r="A696" s="43"/>
      <c r="B696" s="43"/>
      <c r="C696" s="24">
        <f>D696+G696+H696+I696+J696+K696+L696+M696</f>
        <v>-13624</v>
      </c>
      <c r="D696" s="24">
        <f>SUM(E696,F696)</f>
        <v>-13624</v>
      </c>
      <c r="E696" s="25">
        <v>-11024</v>
      </c>
      <c r="F696" s="26">
        <v>-2600</v>
      </c>
      <c r="G696" s="26">
        <v>-102</v>
      </c>
      <c r="H696" s="24"/>
      <c r="I696" s="24"/>
      <c r="J696" s="24">
        <v>102</v>
      </c>
      <c r="K696" s="24"/>
      <c r="L696" s="24"/>
      <c r="M696" s="24"/>
    </row>
    <row r="697" spans="1:13" s="6" customFormat="1" ht="15.75" customHeight="1" x14ac:dyDescent="0.2">
      <c r="A697" s="89"/>
      <c r="B697" s="89"/>
      <c r="C697" s="68">
        <f t="shared" ref="C697:M697" si="1459">SUM(C695:C696)</f>
        <v>224224</v>
      </c>
      <c r="D697" s="68">
        <f t="shared" si="1459"/>
        <v>163220</v>
      </c>
      <c r="E697" s="68">
        <f t="shared" si="1459"/>
        <v>130604</v>
      </c>
      <c r="F697" s="68">
        <f t="shared" si="1459"/>
        <v>32616</v>
      </c>
      <c r="G697" s="68">
        <f t="shared" si="1459"/>
        <v>56942</v>
      </c>
      <c r="H697" s="68">
        <f t="shared" si="1459"/>
        <v>0</v>
      </c>
      <c r="I697" s="68">
        <f t="shared" si="1459"/>
        <v>0</v>
      </c>
      <c r="J697" s="68">
        <f t="shared" si="1459"/>
        <v>4062</v>
      </c>
      <c r="K697" s="68">
        <f t="shared" si="1459"/>
        <v>0</v>
      </c>
      <c r="L697" s="68">
        <f t="shared" si="1459"/>
        <v>0</v>
      </c>
      <c r="M697" s="68">
        <f t="shared" si="1459"/>
        <v>0</v>
      </c>
    </row>
    <row r="698" spans="1:13" s="48" customFormat="1" ht="15.75" customHeight="1" x14ac:dyDescent="0.2">
      <c r="A698" s="50" t="s">
        <v>68</v>
      </c>
      <c r="B698" s="47" t="s">
        <v>325</v>
      </c>
      <c r="C698" s="46">
        <f t="shared" ref="C698" si="1460">SUM(D698,G698,H698:M698)</f>
        <v>181601</v>
      </c>
      <c r="D698" s="46">
        <f t="shared" ref="D698" si="1461">SUM(E698:F698)</f>
        <v>158854</v>
      </c>
      <c r="E698" s="46">
        <v>125695</v>
      </c>
      <c r="F698" s="46">
        <v>33159</v>
      </c>
      <c r="G698" s="46">
        <v>20493</v>
      </c>
      <c r="H698" s="46"/>
      <c r="I698" s="46"/>
      <c r="J698" s="46">
        <v>2237</v>
      </c>
      <c r="K698" s="47"/>
      <c r="L698" s="46">
        <v>17</v>
      </c>
      <c r="M698" s="47"/>
    </row>
    <row r="699" spans="1:13" s="6" customFormat="1" ht="15.75" customHeight="1" x14ac:dyDescent="0.2">
      <c r="A699" s="43"/>
      <c r="B699" s="43"/>
      <c r="C699" s="24">
        <f>D699+G699+H699+I699+J699+K699+L699+M699</f>
        <v>0</v>
      </c>
      <c r="D699" s="24">
        <f>SUM(E699,F699)</f>
        <v>0</v>
      </c>
      <c r="E699" s="25"/>
      <c r="F699" s="26"/>
      <c r="G699" s="26"/>
      <c r="H699" s="24"/>
      <c r="I699" s="24"/>
      <c r="J699" s="24"/>
      <c r="K699" s="24"/>
      <c r="L699" s="24"/>
      <c r="M699" s="24"/>
    </row>
    <row r="700" spans="1:13" s="6" customFormat="1" ht="15.75" customHeight="1" x14ac:dyDescent="0.2">
      <c r="A700" s="89"/>
      <c r="B700" s="89"/>
      <c r="C700" s="68">
        <f t="shared" ref="C700:M700" si="1462">SUM(C698:C699)</f>
        <v>181601</v>
      </c>
      <c r="D700" s="68">
        <f t="shared" si="1462"/>
        <v>158854</v>
      </c>
      <c r="E700" s="68">
        <f t="shared" si="1462"/>
        <v>125695</v>
      </c>
      <c r="F700" s="68">
        <f t="shared" si="1462"/>
        <v>33159</v>
      </c>
      <c r="G700" s="68">
        <f t="shared" si="1462"/>
        <v>20493</v>
      </c>
      <c r="H700" s="68">
        <f t="shared" si="1462"/>
        <v>0</v>
      </c>
      <c r="I700" s="68">
        <f t="shared" si="1462"/>
        <v>0</v>
      </c>
      <c r="J700" s="68">
        <f t="shared" si="1462"/>
        <v>2237</v>
      </c>
      <c r="K700" s="68">
        <f t="shared" si="1462"/>
        <v>0</v>
      </c>
      <c r="L700" s="68">
        <f t="shared" si="1462"/>
        <v>17</v>
      </c>
      <c r="M700" s="68">
        <f t="shared" si="1462"/>
        <v>0</v>
      </c>
    </row>
    <row r="701" spans="1:13" s="48" customFormat="1" ht="15.75" customHeight="1" x14ac:dyDescent="0.2">
      <c r="A701" s="50" t="s">
        <v>68</v>
      </c>
      <c r="B701" s="47" t="s">
        <v>326</v>
      </c>
      <c r="C701" s="46">
        <f t="shared" ref="C701" si="1463">SUM(D701,G701,H701:M701)</f>
        <v>318133</v>
      </c>
      <c r="D701" s="46">
        <f t="shared" ref="D701" si="1464">SUM(E701:F701)</f>
        <v>281964</v>
      </c>
      <c r="E701" s="46">
        <v>225745</v>
      </c>
      <c r="F701" s="46">
        <v>56219</v>
      </c>
      <c r="G701" s="46">
        <v>31393</v>
      </c>
      <c r="H701" s="46"/>
      <c r="I701" s="46"/>
      <c r="J701" s="46">
        <v>4761</v>
      </c>
      <c r="K701" s="47"/>
      <c r="L701" s="46">
        <v>15</v>
      </c>
      <c r="M701" s="47"/>
    </row>
    <row r="702" spans="1:13" s="6" customFormat="1" ht="15.75" customHeight="1" x14ac:dyDescent="0.2">
      <c r="A702" s="43"/>
      <c r="B702" s="43"/>
      <c r="C702" s="24">
        <f>D702+G702+H702+I702+J702+K702+L702+M702</f>
        <v>0</v>
      </c>
      <c r="D702" s="24">
        <f>SUM(E702,F702)</f>
        <v>0</v>
      </c>
      <c r="E702" s="25"/>
      <c r="F702" s="26"/>
      <c r="G702" s="26"/>
      <c r="H702" s="24"/>
      <c r="I702" s="24"/>
      <c r="J702" s="24"/>
      <c r="K702" s="24"/>
      <c r="L702" s="24"/>
      <c r="M702" s="24"/>
    </row>
    <row r="703" spans="1:13" s="6" customFormat="1" ht="15.75" customHeight="1" x14ac:dyDescent="0.2">
      <c r="A703" s="89"/>
      <c r="B703" s="89"/>
      <c r="C703" s="68">
        <f t="shared" ref="C703:M703" si="1465">SUM(C701:C702)</f>
        <v>318133</v>
      </c>
      <c r="D703" s="68">
        <f t="shared" si="1465"/>
        <v>281964</v>
      </c>
      <c r="E703" s="68">
        <f t="shared" si="1465"/>
        <v>225745</v>
      </c>
      <c r="F703" s="68">
        <f t="shared" si="1465"/>
        <v>56219</v>
      </c>
      <c r="G703" s="68">
        <f t="shared" si="1465"/>
        <v>31393</v>
      </c>
      <c r="H703" s="68">
        <f t="shared" si="1465"/>
        <v>0</v>
      </c>
      <c r="I703" s="68">
        <f t="shared" si="1465"/>
        <v>0</v>
      </c>
      <c r="J703" s="68">
        <f t="shared" si="1465"/>
        <v>4761</v>
      </c>
      <c r="K703" s="68">
        <f t="shared" si="1465"/>
        <v>0</v>
      </c>
      <c r="L703" s="68">
        <f t="shared" si="1465"/>
        <v>15</v>
      </c>
      <c r="M703" s="68">
        <f t="shared" si="1465"/>
        <v>0</v>
      </c>
    </row>
    <row r="704" spans="1:13" s="48" customFormat="1" ht="15.75" customHeight="1" x14ac:dyDescent="0.2">
      <c r="A704" s="50" t="s">
        <v>68</v>
      </c>
      <c r="B704" s="47" t="s">
        <v>71</v>
      </c>
      <c r="C704" s="46">
        <f t="shared" si="1255"/>
        <v>561333</v>
      </c>
      <c r="D704" s="46">
        <f t="shared" si="1276"/>
        <v>380402</v>
      </c>
      <c r="E704" s="46">
        <v>307388</v>
      </c>
      <c r="F704" s="46">
        <v>73014</v>
      </c>
      <c r="G704" s="46">
        <v>165375</v>
      </c>
      <c r="H704" s="46"/>
      <c r="I704" s="46"/>
      <c r="J704" s="46">
        <v>15556</v>
      </c>
      <c r="K704" s="47"/>
      <c r="L704" s="47"/>
      <c r="M704" s="47"/>
    </row>
    <row r="705" spans="1:13" s="6" customFormat="1" ht="15.75" customHeight="1" x14ac:dyDescent="0.2">
      <c r="A705" s="43"/>
      <c r="B705" s="43"/>
      <c r="C705" s="24">
        <f>D705+G705+H705+I705+J705+K705+L705+M705</f>
        <v>0</v>
      </c>
      <c r="D705" s="24">
        <f>SUM(E705,F705)</f>
        <v>0</v>
      </c>
      <c r="E705" s="25">
        <v>-405</v>
      </c>
      <c r="F705" s="26">
        <v>405</v>
      </c>
      <c r="G705" s="26">
        <v>-872</v>
      </c>
      <c r="H705" s="24"/>
      <c r="I705" s="24"/>
      <c r="J705" s="24">
        <v>872</v>
      </c>
      <c r="K705" s="24"/>
      <c r="L705" s="24"/>
      <c r="M705" s="24"/>
    </row>
    <row r="706" spans="1:13" s="6" customFormat="1" ht="15.75" customHeight="1" x14ac:dyDescent="0.2">
      <c r="A706" s="89"/>
      <c r="B706" s="89"/>
      <c r="C706" s="68">
        <f t="shared" ref="C706:M706" si="1466">SUM(C704:C705)</f>
        <v>561333</v>
      </c>
      <c r="D706" s="68">
        <f t="shared" si="1466"/>
        <v>380402</v>
      </c>
      <c r="E706" s="68">
        <f t="shared" si="1466"/>
        <v>306983</v>
      </c>
      <c r="F706" s="68">
        <f t="shared" si="1466"/>
        <v>73419</v>
      </c>
      <c r="G706" s="68">
        <f t="shared" si="1466"/>
        <v>164503</v>
      </c>
      <c r="H706" s="68">
        <f t="shared" si="1466"/>
        <v>0</v>
      </c>
      <c r="I706" s="68">
        <f t="shared" si="1466"/>
        <v>0</v>
      </c>
      <c r="J706" s="68">
        <f t="shared" si="1466"/>
        <v>16428</v>
      </c>
      <c r="K706" s="68">
        <f t="shared" si="1466"/>
        <v>0</v>
      </c>
      <c r="L706" s="68">
        <f t="shared" si="1466"/>
        <v>0</v>
      </c>
      <c r="M706" s="68">
        <f t="shared" si="1466"/>
        <v>0</v>
      </c>
    </row>
    <row r="707" spans="1:13" s="48" customFormat="1" ht="30" customHeight="1" x14ac:dyDescent="0.2">
      <c r="A707" s="97" t="s">
        <v>327</v>
      </c>
      <c r="B707" s="47" t="s">
        <v>328</v>
      </c>
      <c r="C707" s="46">
        <f t="shared" si="1255"/>
        <v>70311</v>
      </c>
      <c r="D707" s="46">
        <f t="shared" si="1276"/>
        <v>62844</v>
      </c>
      <c r="E707" s="46">
        <v>48806</v>
      </c>
      <c r="F707" s="46">
        <v>14038</v>
      </c>
      <c r="G707" s="46">
        <v>4767</v>
      </c>
      <c r="H707" s="46"/>
      <c r="I707" s="46"/>
      <c r="J707" s="46">
        <v>1200</v>
      </c>
      <c r="K707" s="46">
        <v>1500</v>
      </c>
      <c r="L707" s="47"/>
      <c r="M707" s="47"/>
    </row>
    <row r="708" spans="1:13" s="6" customFormat="1" ht="15.75" customHeight="1" x14ac:dyDescent="0.2">
      <c r="A708" s="43"/>
      <c r="B708" s="43"/>
      <c r="C708" s="24">
        <f>D708+G708+H708+I708+J708+K708+L708+M708</f>
        <v>0</v>
      </c>
      <c r="D708" s="24">
        <f>SUM(E708,F708)</f>
        <v>0</v>
      </c>
      <c r="E708" s="25"/>
      <c r="F708" s="26"/>
      <c r="G708" s="26"/>
      <c r="H708" s="24"/>
      <c r="I708" s="24"/>
      <c r="J708" s="24"/>
      <c r="K708" s="24"/>
      <c r="L708" s="24"/>
      <c r="M708" s="24"/>
    </row>
    <row r="709" spans="1:13" s="6" customFormat="1" ht="15.75" customHeight="1" x14ac:dyDescent="0.2">
      <c r="A709" s="89"/>
      <c r="B709" s="89"/>
      <c r="C709" s="68">
        <f t="shared" ref="C709:M709" si="1467">SUM(C707:C708)</f>
        <v>70311</v>
      </c>
      <c r="D709" s="68">
        <f t="shared" si="1467"/>
        <v>62844</v>
      </c>
      <c r="E709" s="68">
        <f t="shared" si="1467"/>
        <v>48806</v>
      </c>
      <c r="F709" s="68">
        <f t="shared" si="1467"/>
        <v>14038</v>
      </c>
      <c r="G709" s="68">
        <f t="shared" si="1467"/>
        <v>4767</v>
      </c>
      <c r="H709" s="68">
        <f t="shared" si="1467"/>
        <v>0</v>
      </c>
      <c r="I709" s="68">
        <f t="shared" si="1467"/>
        <v>0</v>
      </c>
      <c r="J709" s="68">
        <f t="shared" si="1467"/>
        <v>1200</v>
      </c>
      <c r="K709" s="68">
        <f t="shared" si="1467"/>
        <v>1500</v>
      </c>
      <c r="L709" s="68">
        <f t="shared" si="1467"/>
        <v>0</v>
      </c>
      <c r="M709" s="68">
        <f t="shared" si="1467"/>
        <v>0</v>
      </c>
    </row>
    <row r="710" spans="1:13" s="48" customFormat="1" ht="30" customHeight="1" x14ac:dyDescent="0.2">
      <c r="A710" s="97" t="s">
        <v>327</v>
      </c>
      <c r="B710" s="47" t="s">
        <v>329</v>
      </c>
      <c r="C710" s="46">
        <f t="shared" ref="C710" si="1468">SUM(D710,G710,H710:M710)</f>
        <v>100385</v>
      </c>
      <c r="D710" s="46">
        <f t="shared" ref="D710" si="1469">SUM(E710:F710)</f>
        <v>65619</v>
      </c>
      <c r="E710" s="46">
        <v>47036</v>
      </c>
      <c r="F710" s="46">
        <v>18583</v>
      </c>
      <c r="G710" s="46">
        <v>30960</v>
      </c>
      <c r="H710" s="46"/>
      <c r="I710" s="46"/>
      <c r="J710" s="46"/>
      <c r="K710" s="46">
        <v>600</v>
      </c>
      <c r="L710" s="46">
        <v>3206</v>
      </c>
      <c r="M710" s="47"/>
    </row>
    <row r="711" spans="1:13" s="6" customFormat="1" ht="15.75" customHeight="1" x14ac:dyDescent="0.2">
      <c r="A711" s="43"/>
      <c r="B711" s="43"/>
      <c r="C711" s="24">
        <f>D711+G711+H711+I711+J711+K711+L711+M711</f>
        <v>0</v>
      </c>
      <c r="D711" s="24">
        <f>SUM(E711,F711)</f>
        <v>465</v>
      </c>
      <c r="E711" s="25">
        <v>2365</v>
      </c>
      <c r="F711" s="26">
        <v>-1900</v>
      </c>
      <c r="G711" s="26">
        <v>-465</v>
      </c>
      <c r="H711" s="24"/>
      <c r="I711" s="24"/>
      <c r="J711" s="24"/>
      <c r="K711" s="24"/>
      <c r="L711" s="24"/>
      <c r="M711" s="24"/>
    </row>
    <row r="712" spans="1:13" s="6" customFormat="1" ht="15.75" customHeight="1" x14ac:dyDescent="0.2">
      <c r="A712" s="89"/>
      <c r="B712" s="89"/>
      <c r="C712" s="68">
        <f t="shared" ref="C712:M712" si="1470">SUM(C710:C711)</f>
        <v>100385</v>
      </c>
      <c r="D712" s="68">
        <f t="shared" si="1470"/>
        <v>66084</v>
      </c>
      <c r="E712" s="68">
        <f t="shared" si="1470"/>
        <v>49401</v>
      </c>
      <c r="F712" s="68">
        <f t="shared" si="1470"/>
        <v>16683</v>
      </c>
      <c r="G712" s="68">
        <f t="shared" si="1470"/>
        <v>30495</v>
      </c>
      <c r="H712" s="68">
        <f t="shared" si="1470"/>
        <v>0</v>
      </c>
      <c r="I712" s="68">
        <f t="shared" si="1470"/>
        <v>0</v>
      </c>
      <c r="J712" s="68">
        <f t="shared" si="1470"/>
        <v>0</v>
      </c>
      <c r="K712" s="68">
        <f t="shared" si="1470"/>
        <v>600</v>
      </c>
      <c r="L712" s="68">
        <f t="shared" si="1470"/>
        <v>3206</v>
      </c>
      <c r="M712" s="68">
        <f t="shared" si="1470"/>
        <v>0</v>
      </c>
    </row>
    <row r="713" spans="1:13" s="48" customFormat="1" ht="23.25" customHeight="1" x14ac:dyDescent="0.2">
      <c r="A713" s="50" t="s">
        <v>76</v>
      </c>
      <c r="B713" s="47" t="s">
        <v>73</v>
      </c>
      <c r="C713" s="46">
        <f t="shared" si="1255"/>
        <v>280161</v>
      </c>
      <c r="D713" s="46">
        <f t="shared" si="1276"/>
        <v>232276</v>
      </c>
      <c r="E713" s="46">
        <v>187293</v>
      </c>
      <c r="F713" s="46">
        <v>44983</v>
      </c>
      <c r="G713" s="46">
        <v>47643</v>
      </c>
      <c r="H713" s="46" t="s">
        <v>203</v>
      </c>
      <c r="I713" s="46"/>
      <c r="J713" s="46">
        <v>242</v>
      </c>
      <c r="K713" s="47"/>
      <c r="L713" s="47"/>
      <c r="M713" s="47"/>
    </row>
    <row r="714" spans="1:13" s="6" customFormat="1" ht="15.75" customHeight="1" x14ac:dyDescent="0.2">
      <c r="A714" s="43"/>
      <c r="B714" s="43"/>
      <c r="C714" s="24">
        <f>D714+G714+H714+I714+J714+K714+L714+M714</f>
        <v>0</v>
      </c>
      <c r="D714" s="24">
        <f>SUM(E714,F714)</f>
        <v>0</v>
      </c>
      <c r="E714" s="25"/>
      <c r="F714" s="26"/>
      <c r="G714" s="26"/>
      <c r="H714" s="24"/>
      <c r="I714" s="24"/>
      <c r="J714" s="24"/>
      <c r="K714" s="24"/>
      <c r="L714" s="24"/>
      <c r="M714" s="24"/>
    </row>
    <row r="715" spans="1:13" s="6" customFormat="1" ht="15.75" customHeight="1" x14ac:dyDescent="0.2">
      <c r="A715" s="89"/>
      <c r="B715" s="89"/>
      <c r="C715" s="68">
        <f t="shared" ref="C715:M715" si="1471">SUM(C713:C714)</f>
        <v>280161</v>
      </c>
      <c r="D715" s="68">
        <f t="shared" si="1471"/>
        <v>232276</v>
      </c>
      <c r="E715" s="68">
        <f t="shared" si="1471"/>
        <v>187293</v>
      </c>
      <c r="F715" s="68">
        <f t="shared" si="1471"/>
        <v>44983</v>
      </c>
      <c r="G715" s="68">
        <f t="shared" si="1471"/>
        <v>47643</v>
      </c>
      <c r="H715" s="68">
        <f t="shared" si="1471"/>
        <v>0</v>
      </c>
      <c r="I715" s="68">
        <f t="shared" si="1471"/>
        <v>0</v>
      </c>
      <c r="J715" s="68">
        <f t="shared" si="1471"/>
        <v>242</v>
      </c>
      <c r="K715" s="68">
        <f t="shared" si="1471"/>
        <v>0</v>
      </c>
      <c r="L715" s="68">
        <f t="shared" si="1471"/>
        <v>0</v>
      </c>
      <c r="M715" s="68">
        <f t="shared" si="1471"/>
        <v>0</v>
      </c>
    </row>
    <row r="716" spans="1:13" s="48" customFormat="1" ht="23.25" customHeight="1" x14ac:dyDescent="0.2">
      <c r="A716" s="50" t="s">
        <v>76</v>
      </c>
      <c r="B716" s="50" t="s">
        <v>236</v>
      </c>
      <c r="C716" s="46">
        <f>SUM(D716,G716,H716:M716)</f>
        <v>2184</v>
      </c>
      <c r="D716" s="46">
        <f>SUM(E716:F716)</f>
        <v>0</v>
      </c>
      <c r="E716" s="46"/>
      <c r="F716" s="46"/>
      <c r="G716" s="46">
        <v>2184</v>
      </c>
      <c r="H716" s="46"/>
      <c r="I716" s="46"/>
      <c r="J716" s="46"/>
      <c r="K716" s="47"/>
      <c r="L716" s="47"/>
      <c r="M716" s="47"/>
    </row>
    <row r="717" spans="1:13" s="6" customFormat="1" ht="15.75" customHeight="1" x14ac:dyDescent="0.2">
      <c r="A717" s="43"/>
      <c r="B717" s="43"/>
      <c r="C717" s="24">
        <f>D717+G717+H717+I717+J717+K717+L717+M717</f>
        <v>9800</v>
      </c>
      <c r="D717" s="24">
        <f>SUM(E717,F717)</f>
        <v>0</v>
      </c>
      <c r="E717" s="25"/>
      <c r="F717" s="26"/>
      <c r="G717" s="26">
        <v>9800</v>
      </c>
      <c r="H717" s="24"/>
      <c r="I717" s="24"/>
      <c r="J717" s="24"/>
      <c r="K717" s="24"/>
      <c r="L717" s="24"/>
      <c r="M717" s="24"/>
    </row>
    <row r="718" spans="1:13" s="6" customFormat="1" ht="15.75" customHeight="1" x14ac:dyDescent="0.2">
      <c r="A718" s="89"/>
      <c r="B718" s="89"/>
      <c r="C718" s="68">
        <f t="shared" ref="C718:M718" si="1472">SUM(C716:C717)</f>
        <v>11984</v>
      </c>
      <c r="D718" s="68">
        <f t="shared" si="1472"/>
        <v>0</v>
      </c>
      <c r="E718" s="68">
        <f t="shared" si="1472"/>
        <v>0</v>
      </c>
      <c r="F718" s="68">
        <f t="shared" si="1472"/>
        <v>0</v>
      </c>
      <c r="G718" s="68">
        <f t="shared" si="1472"/>
        <v>11984</v>
      </c>
      <c r="H718" s="68">
        <f t="shared" si="1472"/>
        <v>0</v>
      </c>
      <c r="I718" s="68">
        <f t="shared" si="1472"/>
        <v>0</v>
      </c>
      <c r="J718" s="68">
        <f t="shared" si="1472"/>
        <v>0</v>
      </c>
      <c r="K718" s="68">
        <f t="shared" si="1472"/>
        <v>0</v>
      </c>
      <c r="L718" s="68">
        <f t="shared" si="1472"/>
        <v>0</v>
      </c>
      <c r="M718" s="68">
        <f t="shared" si="1472"/>
        <v>0</v>
      </c>
    </row>
    <row r="719" spans="1:13" s="48" customFormat="1" ht="27" customHeight="1" x14ac:dyDescent="0.2">
      <c r="A719" s="50" t="s">
        <v>76</v>
      </c>
      <c r="B719" s="50" t="s">
        <v>330</v>
      </c>
      <c r="C719" s="46">
        <f>SUM(D719,G719,H719:M719)</f>
        <v>1375</v>
      </c>
      <c r="D719" s="46">
        <f>SUM(E719:F719)</f>
        <v>0</v>
      </c>
      <c r="E719" s="46"/>
      <c r="F719" s="46"/>
      <c r="G719" s="46"/>
      <c r="H719" s="46"/>
      <c r="I719" s="46"/>
      <c r="J719" s="46">
        <v>1375</v>
      </c>
      <c r="K719" s="47"/>
      <c r="L719" s="47"/>
      <c r="M719" s="47"/>
    </row>
    <row r="720" spans="1:13" s="6" customFormat="1" ht="15.75" customHeight="1" x14ac:dyDescent="0.2">
      <c r="A720" s="43"/>
      <c r="B720" s="43"/>
      <c r="C720" s="24">
        <f>D720+G720+H720+I720+J720+K720+L720+M720</f>
        <v>0</v>
      </c>
      <c r="D720" s="24">
        <f>SUM(E720,F720)</f>
        <v>0</v>
      </c>
      <c r="E720" s="25"/>
      <c r="F720" s="26"/>
      <c r="G720" s="26"/>
      <c r="H720" s="24"/>
      <c r="I720" s="24"/>
      <c r="J720" s="24"/>
      <c r="K720" s="24"/>
      <c r="L720" s="24"/>
      <c r="M720" s="24"/>
    </row>
    <row r="721" spans="1:13" s="6" customFormat="1" ht="15.75" customHeight="1" x14ac:dyDescent="0.2">
      <c r="A721" s="89"/>
      <c r="B721" s="89"/>
      <c r="C721" s="68">
        <f t="shared" ref="C721:M721" si="1473">SUM(C719:C720)</f>
        <v>1375</v>
      </c>
      <c r="D721" s="68">
        <f t="shared" si="1473"/>
        <v>0</v>
      </c>
      <c r="E721" s="68">
        <f t="shared" si="1473"/>
        <v>0</v>
      </c>
      <c r="F721" s="68">
        <f t="shared" si="1473"/>
        <v>0</v>
      </c>
      <c r="G721" s="68">
        <f t="shared" si="1473"/>
        <v>0</v>
      </c>
      <c r="H721" s="68">
        <f t="shared" si="1473"/>
        <v>0</v>
      </c>
      <c r="I721" s="68">
        <f t="shared" si="1473"/>
        <v>0</v>
      </c>
      <c r="J721" s="68">
        <f t="shared" si="1473"/>
        <v>1375</v>
      </c>
      <c r="K721" s="68">
        <f t="shared" si="1473"/>
        <v>0</v>
      </c>
      <c r="L721" s="68">
        <f t="shared" si="1473"/>
        <v>0</v>
      </c>
      <c r="M721" s="68">
        <f t="shared" si="1473"/>
        <v>0</v>
      </c>
    </row>
    <row r="722" spans="1:13" s="48" customFormat="1" ht="39.75" customHeight="1" x14ac:dyDescent="0.2">
      <c r="A722" s="50" t="s">
        <v>76</v>
      </c>
      <c r="B722" s="50" t="s">
        <v>237</v>
      </c>
      <c r="C722" s="46">
        <f>SUM(D722,G722,H722:M722)</f>
        <v>9417</v>
      </c>
      <c r="D722" s="46">
        <f>SUM(E722:F722)</f>
        <v>0</v>
      </c>
      <c r="E722" s="46"/>
      <c r="F722" s="46"/>
      <c r="G722" s="46"/>
      <c r="H722" s="46"/>
      <c r="I722" s="46"/>
      <c r="J722" s="46">
        <v>3420</v>
      </c>
      <c r="K722" s="47"/>
      <c r="L722" s="47">
        <v>5997</v>
      </c>
      <c r="M722" s="47"/>
    </row>
    <row r="723" spans="1:13" s="6" customFormat="1" ht="15.75" customHeight="1" x14ac:dyDescent="0.2">
      <c r="A723" s="43"/>
      <c r="B723" s="43"/>
      <c r="C723" s="24">
        <f>D723+G723+H723+I723+J723+K723+L723+M723</f>
        <v>0</v>
      </c>
      <c r="D723" s="24">
        <f>SUM(E723,F723)</f>
        <v>0</v>
      </c>
      <c r="E723" s="25"/>
      <c r="F723" s="26"/>
      <c r="G723" s="26"/>
      <c r="H723" s="24"/>
      <c r="I723" s="24"/>
      <c r="J723" s="24"/>
      <c r="K723" s="24"/>
      <c r="L723" s="24"/>
      <c r="M723" s="24"/>
    </row>
    <row r="724" spans="1:13" s="6" customFormat="1" ht="15.75" customHeight="1" x14ac:dyDescent="0.2">
      <c r="A724" s="89"/>
      <c r="B724" s="89"/>
      <c r="C724" s="68">
        <f t="shared" ref="C724:M724" si="1474">SUM(C722:C723)</f>
        <v>9417</v>
      </c>
      <c r="D724" s="68">
        <f t="shared" si="1474"/>
        <v>0</v>
      </c>
      <c r="E724" s="68">
        <f t="shared" si="1474"/>
        <v>0</v>
      </c>
      <c r="F724" s="68">
        <f t="shared" si="1474"/>
        <v>0</v>
      </c>
      <c r="G724" s="68">
        <f t="shared" si="1474"/>
        <v>0</v>
      </c>
      <c r="H724" s="68">
        <f t="shared" si="1474"/>
        <v>0</v>
      </c>
      <c r="I724" s="68">
        <f t="shared" si="1474"/>
        <v>0</v>
      </c>
      <c r="J724" s="68">
        <f t="shared" si="1474"/>
        <v>3420</v>
      </c>
      <c r="K724" s="68">
        <f t="shared" si="1474"/>
        <v>0</v>
      </c>
      <c r="L724" s="68">
        <f t="shared" si="1474"/>
        <v>5997</v>
      </c>
      <c r="M724" s="68">
        <f t="shared" si="1474"/>
        <v>0</v>
      </c>
    </row>
    <row r="725" spans="1:13" s="48" customFormat="1" ht="24.75" customHeight="1" x14ac:dyDescent="0.2">
      <c r="A725" s="50" t="s">
        <v>76</v>
      </c>
      <c r="B725" s="50" t="s">
        <v>199</v>
      </c>
      <c r="C725" s="46">
        <f>SUM(D725,G725,H725:M725)</f>
        <v>100836</v>
      </c>
      <c r="D725" s="46">
        <f>SUM(E725:F725)</f>
        <v>66296</v>
      </c>
      <c r="E725" s="46">
        <v>53642</v>
      </c>
      <c r="F725" s="46">
        <v>12654</v>
      </c>
      <c r="G725" s="46">
        <v>29540</v>
      </c>
      <c r="H725" s="46"/>
      <c r="I725" s="46"/>
      <c r="J725" s="46">
        <v>5000</v>
      </c>
      <c r="K725" s="47"/>
      <c r="L725" s="47"/>
      <c r="M725" s="47"/>
    </row>
    <row r="726" spans="1:13" s="6" customFormat="1" ht="15.75" customHeight="1" x14ac:dyDescent="0.2">
      <c r="A726" s="43"/>
      <c r="B726" s="43"/>
      <c r="C726" s="24">
        <f>D726+G726+H726+I726+J726+K726+L726+M726</f>
        <v>0</v>
      </c>
      <c r="D726" s="24">
        <f>SUM(E726,F726)</f>
        <v>0</v>
      </c>
      <c r="E726" s="25"/>
      <c r="F726" s="26"/>
      <c r="G726" s="26"/>
      <c r="H726" s="24"/>
      <c r="I726" s="24"/>
      <c r="J726" s="24"/>
      <c r="K726" s="24"/>
      <c r="L726" s="24"/>
      <c r="M726" s="24"/>
    </row>
    <row r="727" spans="1:13" s="6" customFormat="1" ht="15.75" customHeight="1" x14ac:dyDescent="0.2">
      <c r="A727" s="89"/>
      <c r="B727" s="89"/>
      <c r="C727" s="68">
        <f t="shared" ref="C727:M727" si="1475">SUM(C725:C726)</f>
        <v>100836</v>
      </c>
      <c r="D727" s="68">
        <f t="shared" si="1475"/>
        <v>66296</v>
      </c>
      <c r="E727" s="68">
        <f t="shared" si="1475"/>
        <v>53642</v>
      </c>
      <c r="F727" s="68">
        <f t="shared" si="1475"/>
        <v>12654</v>
      </c>
      <c r="G727" s="68">
        <f t="shared" si="1475"/>
        <v>29540</v>
      </c>
      <c r="H727" s="68">
        <f t="shared" si="1475"/>
        <v>0</v>
      </c>
      <c r="I727" s="68">
        <f t="shared" si="1475"/>
        <v>0</v>
      </c>
      <c r="J727" s="68">
        <f t="shared" si="1475"/>
        <v>5000</v>
      </c>
      <c r="K727" s="68">
        <f t="shared" si="1475"/>
        <v>0</v>
      </c>
      <c r="L727" s="68">
        <f t="shared" si="1475"/>
        <v>0</v>
      </c>
      <c r="M727" s="68">
        <f t="shared" si="1475"/>
        <v>0</v>
      </c>
    </row>
    <row r="728" spans="1:13" s="48" customFormat="1" ht="15.75" customHeight="1" x14ac:dyDescent="0.2">
      <c r="A728" s="50" t="s">
        <v>76</v>
      </c>
      <c r="B728" s="50" t="s">
        <v>200</v>
      </c>
      <c r="C728" s="46">
        <f>SUM(D728,G728,H728:M728)</f>
        <v>9110</v>
      </c>
      <c r="D728" s="46">
        <f>SUM(E728:F728)</f>
        <v>554</v>
      </c>
      <c r="E728" s="46">
        <v>434</v>
      </c>
      <c r="F728" s="46">
        <v>120</v>
      </c>
      <c r="G728" s="46">
        <v>5928</v>
      </c>
      <c r="H728" s="46"/>
      <c r="I728" s="46"/>
      <c r="J728" s="46">
        <v>2628</v>
      </c>
      <c r="K728" s="47"/>
      <c r="L728" s="47"/>
      <c r="M728" s="47"/>
    </row>
    <row r="729" spans="1:13" s="6" customFormat="1" ht="15.75" customHeight="1" x14ac:dyDescent="0.2">
      <c r="A729" s="43"/>
      <c r="B729" s="43"/>
      <c r="C729" s="24">
        <f>D729+G729+H729+I729+J729+K729+L729+M729</f>
        <v>0</v>
      </c>
      <c r="D729" s="24">
        <f>SUM(E729,F729)</f>
        <v>0</v>
      </c>
      <c r="E729" s="25"/>
      <c r="F729" s="26"/>
      <c r="G729" s="26"/>
      <c r="H729" s="24"/>
      <c r="I729" s="24"/>
      <c r="J729" s="24"/>
      <c r="K729" s="24"/>
      <c r="L729" s="24"/>
      <c r="M729" s="24"/>
    </row>
    <row r="730" spans="1:13" s="6" customFormat="1" ht="15.75" customHeight="1" x14ac:dyDescent="0.2">
      <c r="A730" s="89"/>
      <c r="B730" s="89"/>
      <c r="C730" s="68">
        <f t="shared" ref="C730:M730" si="1476">SUM(C728:C729)</f>
        <v>9110</v>
      </c>
      <c r="D730" s="68">
        <f t="shared" si="1476"/>
        <v>554</v>
      </c>
      <c r="E730" s="68">
        <f t="shared" si="1476"/>
        <v>434</v>
      </c>
      <c r="F730" s="68">
        <f t="shared" si="1476"/>
        <v>120</v>
      </c>
      <c r="G730" s="68">
        <f t="shared" si="1476"/>
        <v>5928</v>
      </c>
      <c r="H730" s="68">
        <f t="shared" si="1476"/>
        <v>0</v>
      </c>
      <c r="I730" s="68">
        <f t="shared" si="1476"/>
        <v>0</v>
      </c>
      <c r="J730" s="68">
        <f t="shared" si="1476"/>
        <v>2628</v>
      </c>
      <c r="K730" s="68">
        <f t="shared" si="1476"/>
        <v>0</v>
      </c>
      <c r="L730" s="68">
        <f t="shared" si="1476"/>
        <v>0</v>
      </c>
      <c r="M730" s="68">
        <f t="shared" si="1476"/>
        <v>0</v>
      </c>
    </row>
    <row r="731" spans="1:13" s="6" customFormat="1" ht="15.75" customHeight="1" x14ac:dyDescent="0.2">
      <c r="A731" s="43" t="s">
        <v>76</v>
      </c>
      <c r="B731" s="42" t="s">
        <v>74</v>
      </c>
      <c r="C731" s="46">
        <f t="shared" si="1255"/>
        <v>118997</v>
      </c>
      <c r="D731" s="51">
        <f t="shared" si="1276"/>
        <v>29063</v>
      </c>
      <c r="E731" s="51">
        <v>23389</v>
      </c>
      <c r="F731" s="51">
        <v>5674</v>
      </c>
      <c r="G731" s="51">
        <v>70667</v>
      </c>
      <c r="H731" s="51">
        <v>10733</v>
      </c>
      <c r="I731" s="51"/>
      <c r="J731" s="51"/>
      <c r="K731" s="26"/>
      <c r="L731" s="26">
        <v>8534</v>
      </c>
      <c r="M731" s="26"/>
    </row>
    <row r="732" spans="1:13" s="6" customFormat="1" ht="15.75" customHeight="1" x14ac:dyDescent="0.2">
      <c r="A732" s="43"/>
      <c r="B732" s="43"/>
      <c r="C732" s="24">
        <f>D732+G732+H732+I732+J732+K732+L732+M732</f>
        <v>0</v>
      </c>
      <c r="D732" s="24">
        <f>SUM(E732,F732)</f>
        <v>0</v>
      </c>
      <c r="E732" s="25"/>
      <c r="F732" s="26"/>
      <c r="G732" s="26"/>
      <c r="H732" s="24"/>
      <c r="I732" s="24"/>
      <c r="J732" s="24"/>
      <c r="K732" s="24"/>
      <c r="L732" s="24"/>
      <c r="M732" s="24"/>
    </row>
    <row r="733" spans="1:13" s="6" customFormat="1" ht="15.75" customHeight="1" x14ac:dyDescent="0.2">
      <c r="A733" s="89"/>
      <c r="B733" s="89"/>
      <c r="C733" s="68">
        <f t="shared" ref="C733:M733" si="1477">SUM(C731:C732)</f>
        <v>118997</v>
      </c>
      <c r="D733" s="68">
        <f t="shared" si="1477"/>
        <v>29063</v>
      </c>
      <c r="E733" s="68">
        <f t="shared" si="1477"/>
        <v>23389</v>
      </c>
      <c r="F733" s="68">
        <f t="shared" si="1477"/>
        <v>5674</v>
      </c>
      <c r="G733" s="68">
        <f t="shared" si="1477"/>
        <v>70667</v>
      </c>
      <c r="H733" s="68">
        <f t="shared" si="1477"/>
        <v>10733</v>
      </c>
      <c r="I733" s="68">
        <f t="shared" si="1477"/>
        <v>0</v>
      </c>
      <c r="J733" s="68">
        <f t="shared" si="1477"/>
        <v>0</v>
      </c>
      <c r="K733" s="68">
        <f t="shared" si="1477"/>
        <v>0</v>
      </c>
      <c r="L733" s="68">
        <f t="shared" si="1477"/>
        <v>8534</v>
      </c>
      <c r="M733" s="68">
        <f t="shared" si="1477"/>
        <v>0</v>
      </c>
    </row>
    <row r="734" spans="1:13" s="6" customFormat="1" ht="36.75" customHeight="1" x14ac:dyDescent="0.2">
      <c r="A734" s="43" t="s">
        <v>76</v>
      </c>
      <c r="B734" s="42" t="s">
        <v>75</v>
      </c>
      <c r="C734" s="46">
        <f t="shared" si="1255"/>
        <v>361440</v>
      </c>
      <c r="D734" s="51">
        <f t="shared" si="1276"/>
        <v>0</v>
      </c>
      <c r="E734" s="51"/>
      <c r="F734" s="51"/>
      <c r="G734" s="51"/>
      <c r="H734" s="51"/>
      <c r="I734" s="51"/>
      <c r="J734" s="51"/>
      <c r="K734" s="26"/>
      <c r="L734" s="26">
        <v>361440</v>
      </c>
      <c r="M734" s="26"/>
    </row>
    <row r="735" spans="1:13" s="6" customFormat="1" ht="15.75" customHeight="1" x14ac:dyDescent="0.2">
      <c r="A735" s="43"/>
      <c r="B735" s="43"/>
      <c r="C735" s="24">
        <f>D735+G735+H735+I735+J735+K735+L735+M735</f>
        <v>34660</v>
      </c>
      <c r="D735" s="24">
        <f>SUM(E735,F735)</f>
        <v>0</v>
      </c>
      <c r="E735" s="25"/>
      <c r="F735" s="26"/>
      <c r="G735" s="26"/>
      <c r="H735" s="24"/>
      <c r="I735" s="24"/>
      <c r="J735" s="24"/>
      <c r="K735" s="24"/>
      <c r="L735" s="24">
        <v>34660</v>
      </c>
      <c r="M735" s="24"/>
    </row>
    <row r="736" spans="1:13" s="6" customFormat="1" ht="15.75" customHeight="1" x14ac:dyDescent="0.2">
      <c r="A736" s="89"/>
      <c r="B736" s="89"/>
      <c r="C736" s="68">
        <f t="shared" ref="C736:M736" si="1478">SUM(C734:C735)</f>
        <v>396100</v>
      </c>
      <c r="D736" s="68">
        <f t="shared" si="1478"/>
        <v>0</v>
      </c>
      <c r="E736" s="68">
        <f t="shared" si="1478"/>
        <v>0</v>
      </c>
      <c r="F736" s="68">
        <f t="shared" si="1478"/>
        <v>0</v>
      </c>
      <c r="G736" s="68">
        <f t="shared" si="1478"/>
        <v>0</v>
      </c>
      <c r="H736" s="68">
        <f t="shared" si="1478"/>
        <v>0</v>
      </c>
      <c r="I736" s="68">
        <f t="shared" si="1478"/>
        <v>0</v>
      </c>
      <c r="J736" s="68">
        <f t="shared" si="1478"/>
        <v>0</v>
      </c>
      <c r="K736" s="68">
        <f t="shared" si="1478"/>
        <v>0</v>
      </c>
      <c r="L736" s="68">
        <f t="shared" si="1478"/>
        <v>396100</v>
      </c>
      <c r="M736" s="68">
        <f t="shared" si="1478"/>
        <v>0</v>
      </c>
    </row>
    <row r="737" spans="1:13" s="6" customFormat="1" ht="18" customHeight="1" x14ac:dyDescent="0.2">
      <c r="A737" s="43" t="s">
        <v>76</v>
      </c>
      <c r="B737" s="42" t="s">
        <v>331</v>
      </c>
      <c r="C737" s="46">
        <f t="shared" ref="C737" si="1479">SUM(D737,G737,H737:M737)</f>
        <v>119000</v>
      </c>
      <c r="D737" s="51">
        <f t="shared" ref="D737" si="1480">SUM(E737:F737)</f>
        <v>0</v>
      </c>
      <c r="E737" s="51"/>
      <c r="F737" s="51"/>
      <c r="G737" s="51"/>
      <c r="H737" s="51"/>
      <c r="I737" s="51"/>
      <c r="J737" s="51"/>
      <c r="K737" s="26"/>
      <c r="L737" s="26">
        <v>119000</v>
      </c>
      <c r="M737" s="26"/>
    </row>
    <row r="738" spans="1:13" s="6" customFormat="1" ht="15.75" customHeight="1" x14ac:dyDescent="0.2">
      <c r="A738" s="43"/>
      <c r="B738" s="43"/>
      <c r="C738" s="24">
        <f>D738+G738+H738+I738+J738+K738+L738+M738</f>
        <v>0</v>
      </c>
      <c r="D738" s="24">
        <f>SUM(E738,F738)</f>
        <v>0</v>
      </c>
      <c r="E738" s="25"/>
      <c r="F738" s="26"/>
      <c r="G738" s="26"/>
      <c r="H738" s="24"/>
      <c r="I738" s="24"/>
      <c r="J738" s="24"/>
      <c r="K738" s="24"/>
      <c r="L738" s="24"/>
      <c r="M738" s="24"/>
    </row>
    <row r="739" spans="1:13" s="6" customFormat="1" ht="15.75" customHeight="1" x14ac:dyDescent="0.2">
      <c r="A739" s="89"/>
      <c r="B739" s="89"/>
      <c r="C739" s="68">
        <f t="shared" ref="C739:M739" si="1481">SUM(C737:C738)</f>
        <v>119000</v>
      </c>
      <c r="D739" s="68">
        <f t="shared" si="1481"/>
        <v>0</v>
      </c>
      <c r="E739" s="68">
        <f t="shared" si="1481"/>
        <v>0</v>
      </c>
      <c r="F739" s="68">
        <f t="shared" si="1481"/>
        <v>0</v>
      </c>
      <c r="G739" s="68">
        <f t="shared" si="1481"/>
        <v>0</v>
      </c>
      <c r="H739" s="68">
        <f t="shared" si="1481"/>
        <v>0</v>
      </c>
      <c r="I739" s="68">
        <f t="shared" si="1481"/>
        <v>0</v>
      </c>
      <c r="J739" s="68">
        <f t="shared" si="1481"/>
        <v>0</v>
      </c>
      <c r="K739" s="68">
        <f t="shared" si="1481"/>
        <v>0</v>
      </c>
      <c r="L739" s="68">
        <f t="shared" si="1481"/>
        <v>119000</v>
      </c>
      <c r="M739" s="68">
        <f t="shared" si="1481"/>
        <v>0</v>
      </c>
    </row>
    <row r="740" spans="1:13" s="6" customFormat="1" ht="38.25" customHeight="1" x14ac:dyDescent="0.2">
      <c r="A740" s="50" t="s">
        <v>76</v>
      </c>
      <c r="B740" s="47" t="s">
        <v>345</v>
      </c>
      <c r="C740" s="46">
        <f>SUM(D740,G740,H740:M740)</f>
        <v>3000</v>
      </c>
      <c r="D740" s="46">
        <f>SUM(E740:F740)</f>
        <v>0</v>
      </c>
      <c r="E740" s="46"/>
      <c r="F740" s="46"/>
      <c r="G740" s="46">
        <v>3000</v>
      </c>
      <c r="H740" s="46"/>
      <c r="I740" s="46"/>
      <c r="J740" s="46"/>
      <c r="K740" s="47"/>
      <c r="L740" s="47"/>
      <c r="M740" s="47"/>
    </row>
    <row r="741" spans="1:13" s="6" customFormat="1" ht="15.75" customHeight="1" x14ac:dyDescent="0.2">
      <c r="A741" s="43"/>
      <c r="B741" s="43"/>
      <c r="C741" s="24">
        <f>D741+G741+H741+I741+J741+K741+L741+M741</f>
        <v>0</v>
      </c>
      <c r="D741" s="24">
        <f>SUM(E741,F741)</f>
        <v>0</v>
      </c>
      <c r="E741" s="25"/>
      <c r="F741" s="26"/>
      <c r="G741" s="26"/>
      <c r="H741" s="24"/>
      <c r="I741" s="24"/>
      <c r="J741" s="24"/>
      <c r="K741" s="24"/>
      <c r="L741" s="24"/>
      <c r="M741" s="24"/>
    </row>
    <row r="742" spans="1:13" s="6" customFormat="1" ht="15.75" customHeight="1" x14ac:dyDescent="0.2">
      <c r="A742" s="89"/>
      <c r="B742" s="89"/>
      <c r="C742" s="68">
        <f t="shared" ref="C742:M742" si="1482">SUM(C740:C741)</f>
        <v>3000</v>
      </c>
      <c r="D742" s="68">
        <f t="shared" si="1482"/>
        <v>0</v>
      </c>
      <c r="E742" s="68">
        <f t="shared" si="1482"/>
        <v>0</v>
      </c>
      <c r="F742" s="68">
        <f t="shared" si="1482"/>
        <v>0</v>
      </c>
      <c r="G742" s="68">
        <f t="shared" si="1482"/>
        <v>3000</v>
      </c>
      <c r="H742" s="68">
        <f t="shared" si="1482"/>
        <v>0</v>
      </c>
      <c r="I742" s="68">
        <f t="shared" si="1482"/>
        <v>0</v>
      </c>
      <c r="J742" s="68">
        <f t="shared" si="1482"/>
        <v>0</v>
      </c>
      <c r="K742" s="68">
        <f t="shared" si="1482"/>
        <v>0</v>
      </c>
      <c r="L742" s="68">
        <f t="shared" si="1482"/>
        <v>0</v>
      </c>
      <c r="M742" s="68">
        <f t="shared" si="1482"/>
        <v>0</v>
      </c>
    </row>
    <row r="743" spans="1:13" s="6" customFormat="1" ht="15.75" customHeight="1" x14ac:dyDescent="0.2">
      <c r="A743" s="43" t="s">
        <v>72</v>
      </c>
      <c r="B743" s="42" t="s">
        <v>78</v>
      </c>
      <c r="C743" s="46">
        <f>SUM(D743,G743,H743:M743)</f>
        <v>417468</v>
      </c>
      <c r="D743" s="26">
        <f>SUM(E743:F743)</f>
        <v>188105</v>
      </c>
      <c r="E743" s="26">
        <v>150774</v>
      </c>
      <c r="F743" s="26">
        <v>37331</v>
      </c>
      <c r="G743" s="26">
        <v>158189</v>
      </c>
      <c r="H743" s="26"/>
      <c r="I743" s="26"/>
      <c r="J743" s="26">
        <v>7306</v>
      </c>
      <c r="K743" s="26">
        <v>63840</v>
      </c>
      <c r="L743" s="26">
        <v>28</v>
      </c>
      <c r="M743" s="26"/>
    </row>
    <row r="744" spans="1:13" s="6" customFormat="1" ht="15.75" customHeight="1" x14ac:dyDescent="0.2">
      <c r="A744" s="43"/>
      <c r="B744" s="43"/>
      <c r="C744" s="24">
        <f>D744+G744+H744+I744+J744+K744+L744+M744</f>
        <v>993</v>
      </c>
      <c r="D744" s="24">
        <f>SUM(E744,F744)</f>
        <v>0</v>
      </c>
      <c r="E744" s="25"/>
      <c r="F744" s="26"/>
      <c r="G744" s="26">
        <v>993</v>
      </c>
      <c r="H744" s="24"/>
      <c r="I744" s="24"/>
      <c r="J744" s="24"/>
      <c r="K744" s="24"/>
      <c r="L744" s="24"/>
      <c r="M744" s="24"/>
    </row>
    <row r="745" spans="1:13" s="6" customFormat="1" ht="15.75" customHeight="1" x14ac:dyDescent="0.2">
      <c r="A745" s="89"/>
      <c r="B745" s="89"/>
      <c r="C745" s="68">
        <f t="shared" ref="C745:M745" si="1483">SUM(C743:C744)</f>
        <v>418461</v>
      </c>
      <c r="D745" s="68">
        <f t="shared" si="1483"/>
        <v>188105</v>
      </c>
      <c r="E745" s="68">
        <f t="shared" si="1483"/>
        <v>150774</v>
      </c>
      <c r="F745" s="68">
        <f t="shared" si="1483"/>
        <v>37331</v>
      </c>
      <c r="G745" s="68">
        <f t="shared" si="1483"/>
        <v>159182</v>
      </c>
      <c r="H745" s="68">
        <f t="shared" si="1483"/>
        <v>0</v>
      </c>
      <c r="I745" s="68">
        <f t="shared" si="1483"/>
        <v>0</v>
      </c>
      <c r="J745" s="68">
        <f t="shared" si="1483"/>
        <v>7306</v>
      </c>
      <c r="K745" s="68">
        <f t="shared" si="1483"/>
        <v>63840</v>
      </c>
      <c r="L745" s="68">
        <f t="shared" si="1483"/>
        <v>28</v>
      </c>
      <c r="M745" s="68">
        <f t="shared" si="1483"/>
        <v>0</v>
      </c>
    </row>
    <row r="746" spans="1:13" s="6" customFormat="1" ht="16.5" customHeight="1" x14ac:dyDescent="0.2">
      <c r="A746" s="43" t="s">
        <v>76</v>
      </c>
      <c r="B746" s="42" t="s">
        <v>346</v>
      </c>
      <c r="C746" s="46">
        <f>SUM(D746,G746,H746:M746)</f>
        <v>11084</v>
      </c>
      <c r="D746" s="26">
        <f>SUM(E746:F746)</f>
        <v>0</v>
      </c>
      <c r="E746" s="26"/>
      <c r="F746" s="26"/>
      <c r="G746" s="26">
        <v>11084</v>
      </c>
      <c r="H746" s="26"/>
      <c r="I746" s="26"/>
      <c r="J746" s="26">
        <v>0</v>
      </c>
      <c r="K746" s="26"/>
      <c r="L746" s="26"/>
      <c r="M746" s="26"/>
    </row>
    <row r="747" spans="1:13" s="6" customFormat="1" ht="16.5" customHeight="1" x14ac:dyDescent="0.2">
      <c r="A747" s="43"/>
      <c r="B747" s="43"/>
      <c r="C747" s="24">
        <f>D747+G747+H747+I747+J747+K747+L747+M747</f>
        <v>0</v>
      </c>
      <c r="D747" s="24">
        <f>SUM(E747,F747)</f>
        <v>0</v>
      </c>
      <c r="E747" s="25"/>
      <c r="F747" s="26"/>
      <c r="G747" s="26"/>
      <c r="H747" s="24"/>
      <c r="I747" s="24"/>
      <c r="J747" s="24"/>
      <c r="K747" s="24"/>
      <c r="L747" s="24"/>
      <c r="M747" s="24"/>
    </row>
    <row r="748" spans="1:13" s="6" customFormat="1" ht="15.75" customHeight="1" x14ac:dyDescent="0.2">
      <c r="A748" s="89"/>
      <c r="B748" s="89"/>
      <c r="C748" s="68">
        <f t="shared" ref="C748:M748" si="1484">SUM(C746:C747)</f>
        <v>11084</v>
      </c>
      <c r="D748" s="68">
        <f t="shared" si="1484"/>
        <v>0</v>
      </c>
      <c r="E748" s="68">
        <f t="shared" si="1484"/>
        <v>0</v>
      </c>
      <c r="F748" s="68">
        <f t="shared" si="1484"/>
        <v>0</v>
      </c>
      <c r="G748" s="68">
        <f t="shared" si="1484"/>
        <v>11084</v>
      </c>
      <c r="H748" s="68">
        <f t="shared" si="1484"/>
        <v>0</v>
      </c>
      <c r="I748" s="68">
        <f t="shared" si="1484"/>
        <v>0</v>
      </c>
      <c r="J748" s="68">
        <f t="shared" si="1484"/>
        <v>0</v>
      </c>
      <c r="K748" s="68">
        <f t="shared" si="1484"/>
        <v>0</v>
      </c>
      <c r="L748" s="68">
        <f t="shared" si="1484"/>
        <v>0</v>
      </c>
      <c r="M748" s="68">
        <f t="shared" si="1484"/>
        <v>0</v>
      </c>
    </row>
    <row r="749" spans="1:13" s="6" customFormat="1" ht="24.75" customHeight="1" x14ac:dyDescent="0.2">
      <c r="A749" s="43" t="s">
        <v>76</v>
      </c>
      <c r="B749" s="47" t="s">
        <v>185</v>
      </c>
      <c r="C749" s="46">
        <f>SUM(D749,G749,H749:M749)</f>
        <v>27645</v>
      </c>
      <c r="D749" s="26">
        <f>SUM(E749:F749)</f>
        <v>26041</v>
      </c>
      <c r="E749" s="46">
        <v>20933</v>
      </c>
      <c r="F749" s="46">
        <v>5108</v>
      </c>
      <c r="G749" s="46">
        <v>1604</v>
      </c>
      <c r="H749" s="46"/>
      <c r="I749" s="46"/>
      <c r="J749" s="46"/>
      <c r="K749" s="47"/>
      <c r="L749" s="47"/>
      <c r="M749" s="47"/>
    </row>
    <row r="750" spans="1:13" s="6" customFormat="1" ht="15.75" customHeight="1" x14ac:dyDescent="0.2">
      <c r="A750" s="43"/>
      <c r="B750" s="43"/>
      <c r="C750" s="24">
        <f>D750+G750+H750+I750+J750+K750+L750+M750</f>
        <v>0</v>
      </c>
      <c r="D750" s="24">
        <f>SUM(E750,F750)</f>
        <v>0</v>
      </c>
      <c r="E750" s="25"/>
      <c r="F750" s="26"/>
      <c r="G750" s="26"/>
      <c r="H750" s="24"/>
      <c r="I750" s="24"/>
      <c r="J750" s="24"/>
      <c r="K750" s="24"/>
      <c r="L750" s="24"/>
      <c r="M750" s="24"/>
    </row>
    <row r="751" spans="1:13" s="6" customFormat="1" ht="15.75" customHeight="1" x14ac:dyDescent="0.2">
      <c r="A751" s="89"/>
      <c r="B751" s="89"/>
      <c r="C751" s="68">
        <f t="shared" ref="C751:M751" si="1485">SUM(C749:C750)</f>
        <v>27645</v>
      </c>
      <c r="D751" s="68">
        <f t="shared" si="1485"/>
        <v>26041</v>
      </c>
      <c r="E751" s="68">
        <f t="shared" si="1485"/>
        <v>20933</v>
      </c>
      <c r="F751" s="68">
        <f t="shared" si="1485"/>
        <v>5108</v>
      </c>
      <c r="G751" s="68">
        <f t="shared" si="1485"/>
        <v>1604</v>
      </c>
      <c r="H751" s="68">
        <f t="shared" si="1485"/>
        <v>0</v>
      </c>
      <c r="I751" s="68">
        <f t="shared" si="1485"/>
        <v>0</v>
      </c>
      <c r="J751" s="68">
        <f t="shared" si="1485"/>
        <v>0</v>
      </c>
      <c r="K751" s="68">
        <f t="shared" si="1485"/>
        <v>0</v>
      </c>
      <c r="L751" s="68">
        <f t="shared" si="1485"/>
        <v>0</v>
      </c>
      <c r="M751" s="68">
        <f t="shared" si="1485"/>
        <v>0</v>
      </c>
    </row>
    <row r="752" spans="1:13" s="6" customFormat="1" ht="24.75" customHeight="1" x14ac:dyDescent="0.2">
      <c r="A752" s="43" t="s">
        <v>76</v>
      </c>
      <c r="B752" s="42" t="s">
        <v>150</v>
      </c>
      <c r="C752" s="46">
        <f t="shared" si="1255"/>
        <v>196155</v>
      </c>
      <c r="D752" s="26">
        <f t="shared" si="1276"/>
        <v>135123</v>
      </c>
      <c r="E752" s="26">
        <v>109353</v>
      </c>
      <c r="F752" s="26">
        <v>25770</v>
      </c>
      <c r="G752" s="26">
        <v>57272</v>
      </c>
      <c r="H752" s="26"/>
      <c r="I752" s="26"/>
      <c r="J752" s="26">
        <v>3760</v>
      </c>
      <c r="K752" s="26"/>
      <c r="L752" s="26"/>
      <c r="M752" s="26"/>
    </row>
    <row r="753" spans="1:13" s="6" customFormat="1" ht="15.75" customHeight="1" x14ac:dyDescent="0.2">
      <c r="A753" s="43"/>
      <c r="B753" s="43"/>
      <c r="C753" s="24">
        <f>D753+G753+H753+I753+J753+K753+L753+M753</f>
        <v>11390</v>
      </c>
      <c r="D753" s="24">
        <f>SUM(E753,F753)</f>
        <v>12760</v>
      </c>
      <c r="E753" s="25">
        <v>10190</v>
      </c>
      <c r="F753" s="26">
        <v>2570</v>
      </c>
      <c r="G753" s="26">
        <v>-1464</v>
      </c>
      <c r="H753" s="24"/>
      <c r="I753" s="24"/>
      <c r="J753" s="24">
        <v>94</v>
      </c>
      <c r="K753" s="24"/>
      <c r="L753" s="24"/>
      <c r="M753" s="24"/>
    </row>
    <row r="754" spans="1:13" s="6" customFormat="1" ht="15.75" customHeight="1" x14ac:dyDescent="0.2">
      <c r="A754" s="89"/>
      <c r="B754" s="89"/>
      <c r="C754" s="68">
        <f t="shared" ref="C754:M754" si="1486">SUM(C752:C753)</f>
        <v>207545</v>
      </c>
      <c r="D754" s="68">
        <f t="shared" si="1486"/>
        <v>147883</v>
      </c>
      <c r="E754" s="68">
        <f t="shared" si="1486"/>
        <v>119543</v>
      </c>
      <c r="F754" s="68">
        <f t="shared" si="1486"/>
        <v>28340</v>
      </c>
      <c r="G754" s="68">
        <f t="shared" si="1486"/>
        <v>55808</v>
      </c>
      <c r="H754" s="68">
        <f t="shared" si="1486"/>
        <v>0</v>
      </c>
      <c r="I754" s="68">
        <f t="shared" si="1486"/>
        <v>0</v>
      </c>
      <c r="J754" s="68">
        <f t="shared" si="1486"/>
        <v>3854</v>
      </c>
      <c r="K754" s="68">
        <f t="shared" si="1486"/>
        <v>0</v>
      </c>
      <c r="L754" s="68">
        <f t="shared" si="1486"/>
        <v>0</v>
      </c>
      <c r="M754" s="68">
        <f t="shared" si="1486"/>
        <v>0</v>
      </c>
    </row>
    <row r="755" spans="1:13" s="48" customFormat="1" ht="15.75" customHeight="1" x14ac:dyDescent="0.2">
      <c r="A755" s="43" t="s">
        <v>76</v>
      </c>
      <c r="B755" s="47" t="s">
        <v>160</v>
      </c>
      <c r="C755" s="46">
        <f>SUM(D755,G755,H755:M755)</f>
        <v>60214</v>
      </c>
      <c r="D755" s="26">
        <f>SUM(E755:F755)</f>
        <v>23614</v>
      </c>
      <c r="E755" s="46">
        <v>20000</v>
      </c>
      <c r="F755" s="46">
        <v>3614</v>
      </c>
      <c r="G755" s="46">
        <v>25100</v>
      </c>
      <c r="H755" s="47"/>
      <c r="I755" s="47"/>
      <c r="J755" s="47">
        <v>2500</v>
      </c>
      <c r="K755" s="47">
        <v>9000</v>
      </c>
      <c r="L755" s="47"/>
      <c r="M755" s="47"/>
    </row>
    <row r="756" spans="1:13" s="6" customFormat="1" ht="15.75" customHeight="1" x14ac:dyDescent="0.2">
      <c r="A756" s="43"/>
      <c r="B756" s="43"/>
      <c r="C756" s="24">
        <f>D756+G756+H756+I756+J756+K756+L756+M756</f>
        <v>0</v>
      </c>
      <c r="D756" s="24">
        <f>SUM(E756,F756)</f>
        <v>0</v>
      </c>
      <c r="E756" s="25"/>
      <c r="F756" s="26"/>
      <c r="G756" s="26"/>
      <c r="H756" s="24"/>
      <c r="I756" s="24"/>
      <c r="J756" s="24"/>
      <c r="K756" s="24"/>
      <c r="L756" s="24"/>
      <c r="M756" s="24"/>
    </row>
    <row r="757" spans="1:13" s="6" customFormat="1" ht="15.75" customHeight="1" x14ac:dyDescent="0.2">
      <c r="A757" s="89"/>
      <c r="B757" s="89"/>
      <c r="C757" s="68">
        <f t="shared" ref="C757:M757" si="1487">SUM(C755:C756)</f>
        <v>60214</v>
      </c>
      <c r="D757" s="68">
        <f t="shared" si="1487"/>
        <v>23614</v>
      </c>
      <c r="E757" s="68">
        <f t="shared" si="1487"/>
        <v>20000</v>
      </c>
      <c r="F757" s="68">
        <f t="shared" si="1487"/>
        <v>3614</v>
      </c>
      <c r="G757" s="68">
        <f t="shared" si="1487"/>
        <v>25100</v>
      </c>
      <c r="H757" s="68">
        <f t="shared" si="1487"/>
        <v>0</v>
      </c>
      <c r="I757" s="68">
        <f t="shared" si="1487"/>
        <v>0</v>
      </c>
      <c r="J757" s="68">
        <f t="shared" si="1487"/>
        <v>2500</v>
      </c>
      <c r="K757" s="68">
        <f t="shared" si="1487"/>
        <v>9000</v>
      </c>
      <c r="L757" s="68">
        <f t="shared" si="1487"/>
        <v>0</v>
      </c>
      <c r="M757" s="68">
        <f t="shared" si="1487"/>
        <v>0</v>
      </c>
    </row>
    <row r="758" spans="1:13" s="48" customFormat="1" ht="15.75" customHeight="1" x14ac:dyDescent="0.2">
      <c r="A758" s="43" t="s">
        <v>76</v>
      </c>
      <c r="B758" s="47" t="s">
        <v>210</v>
      </c>
      <c r="C758" s="46">
        <f t="shared" si="1255"/>
        <v>40257</v>
      </c>
      <c r="D758" s="26">
        <f t="shared" si="1276"/>
        <v>20593</v>
      </c>
      <c r="E758" s="46">
        <v>16595</v>
      </c>
      <c r="F758" s="46">
        <v>3998</v>
      </c>
      <c r="G758" s="46">
        <v>11200</v>
      </c>
      <c r="H758" s="46"/>
      <c r="I758" s="46"/>
      <c r="J758" s="46">
        <v>8464</v>
      </c>
      <c r="K758" s="47"/>
      <c r="L758" s="47"/>
      <c r="M758" s="47"/>
    </row>
    <row r="759" spans="1:13" s="6" customFormat="1" ht="15.75" customHeight="1" x14ac:dyDescent="0.2">
      <c r="A759" s="43"/>
      <c r="B759" s="43"/>
      <c r="C759" s="24">
        <f>D759+G759+H759+I759+J759+K759+L759+M759</f>
        <v>0</v>
      </c>
      <c r="D759" s="24">
        <f>SUM(E759,F759)</f>
        <v>0</v>
      </c>
      <c r="E759" s="25"/>
      <c r="F759" s="26"/>
      <c r="G759" s="26"/>
      <c r="H759" s="24"/>
      <c r="I759" s="24"/>
      <c r="J759" s="24"/>
      <c r="K759" s="24"/>
      <c r="L759" s="24"/>
      <c r="M759" s="24"/>
    </row>
    <row r="760" spans="1:13" s="6" customFormat="1" ht="15.75" customHeight="1" x14ac:dyDescent="0.2">
      <c r="A760" s="89"/>
      <c r="B760" s="89"/>
      <c r="C760" s="68">
        <f t="shared" ref="C760:M760" si="1488">SUM(C758:C759)</f>
        <v>40257</v>
      </c>
      <c r="D760" s="68">
        <f t="shared" si="1488"/>
        <v>20593</v>
      </c>
      <c r="E760" s="68">
        <f t="shared" si="1488"/>
        <v>16595</v>
      </c>
      <c r="F760" s="68">
        <f t="shared" si="1488"/>
        <v>3998</v>
      </c>
      <c r="G760" s="68">
        <f t="shared" si="1488"/>
        <v>11200</v>
      </c>
      <c r="H760" s="68">
        <f t="shared" si="1488"/>
        <v>0</v>
      </c>
      <c r="I760" s="68">
        <f t="shared" si="1488"/>
        <v>0</v>
      </c>
      <c r="J760" s="68">
        <f t="shared" si="1488"/>
        <v>8464</v>
      </c>
      <c r="K760" s="68">
        <f t="shared" si="1488"/>
        <v>0</v>
      </c>
      <c r="L760" s="68">
        <f t="shared" si="1488"/>
        <v>0</v>
      </c>
      <c r="M760" s="68">
        <f t="shared" si="1488"/>
        <v>0</v>
      </c>
    </row>
    <row r="761" spans="1:13" s="48" customFormat="1" ht="15.75" customHeight="1" x14ac:dyDescent="0.2">
      <c r="A761" s="43" t="s">
        <v>201</v>
      </c>
      <c r="B761" s="47" t="s">
        <v>202</v>
      </c>
      <c r="C761" s="46">
        <f t="shared" si="1255"/>
        <v>17733</v>
      </c>
      <c r="D761" s="26">
        <f t="shared" si="1276"/>
        <v>1861</v>
      </c>
      <c r="E761" s="46">
        <v>1506</v>
      </c>
      <c r="F761" s="46">
        <v>355</v>
      </c>
      <c r="G761" s="46">
        <v>4055</v>
      </c>
      <c r="H761" s="46"/>
      <c r="I761" s="46"/>
      <c r="J761" s="46">
        <v>4000</v>
      </c>
      <c r="K761" s="47"/>
      <c r="L761" s="46">
        <v>7817</v>
      </c>
      <c r="M761" s="47"/>
    </row>
    <row r="762" spans="1:13" s="6" customFormat="1" ht="15.75" customHeight="1" x14ac:dyDescent="0.2">
      <c r="A762" s="43"/>
      <c r="B762" s="43"/>
      <c r="C762" s="24">
        <f>D762+G762+H762+I762+J762+K762+L762+M762</f>
        <v>0</v>
      </c>
      <c r="D762" s="24">
        <f>SUM(E762,F762)</f>
        <v>0</v>
      </c>
      <c r="E762" s="25"/>
      <c r="F762" s="26"/>
      <c r="G762" s="26"/>
      <c r="H762" s="24"/>
      <c r="I762" s="24"/>
      <c r="J762" s="24"/>
      <c r="K762" s="24"/>
      <c r="L762" s="24"/>
      <c r="M762" s="24"/>
    </row>
    <row r="763" spans="1:13" s="6" customFormat="1" ht="15.75" customHeight="1" x14ac:dyDescent="0.2">
      <c r="A763" s="89"/>
      <c r="B763" s="89"/>
      <c r="C763" s="68">
        <f t="shared" ref="C763:M763" si="1489">SUM(C761:C762)</f>
        <v>17733</v>
      </c>
      <c r="D763" s="68">
        <f t="shared" si="1489"/>
        <v>1861</v>
      </c>
      <c r="E763" s="68">
        <f t="shared" si="1489"/>
        <v>1506</v>
      </c>
      <c r="F763" s="68">
        <f t="shared" si="1489"/>
        <v>355</v>
      </c>
      <c r="G763" s="68">
        <f t="shared" si="1489"/>
        <v>4055</v>
      </c>
      <c r="H763" s="68">
        <f t="shared" si="1489"/>
        <v>0</v>
      </c>
      <c r="I763" s="68">
        <f t="shared" si="1489"/>
        <v>0</v>
      </c>
      <c r="J763" s="68">
        <f t="shared" si="1489"/>
        <v>4000</v>
      </c>
      <c r="K763" s="68">
        <f t="shared" si="1489"/>
        <v>0</v>
      </c>
      <c r="L763" s="68">
        <f t="shared" si="1489"/>
        <v>7817</v>
      </c>
      <c r="M763" s="68">
        <f t="shared" si="1489"/>
        <v>0</v>
      </c>
    </row>
    <row r="764" spans="1:13" s="48" customFormat="1" ht="15.75" customHeight="1" x14ac:dyDescent="0.2">
      <c r="A764" s="43" t="s">
        <v>76</v>
      </c>
      <c r="B764" s="47" t="s">
        <v>211</v>
      </c>
      <c r="C764" s="46">
        <f t="shared" ref="C764" si="1490">SUM(D764,G764,H764:M764)</f>
        <v>52550</v>
      </c>
      <c r="D764" s="26">
        <f t="shared" ref="D764" si="1491">SUM(E764:F764)</f>
        <v>11400</v>
      </c>
      <c r="E764" s="46">
        <v>9188</v>
      </c>
      <c r="F764" s="46">
        <v>2212</v>
      </c>
      <c r="G764" s="46">
        <v>21750</v>
      </c>
      <c r="H764" s="46"/>
      <c r="I764" s="46"/>
      <c r="J764" s="46">
        <v>19400</v>
      </c>
      <c r="K764" s="47"/>
      <c r="L764" s="47"/>
      <c r="M764" s="47"/>
    </row>
    <row r="765" spans="1:13" s="6" customFormat="1" ht="15.75" customHeight="1" x14ac:dyDescent="0.2">
      <c r="A765" s="43"/>
      <c r="B765" s="43"/>
      <c r="C765" s="24">
        <f>D765+G765+H765+I765+J765+K765+L765+M765</f>
        <v>0</v>
      </c>
      <c r="D765" s="24">
        <f>SUM(E765,F765)</f>
        <v>0</v>
      </c>
      <c r="E765" s="25"/>
      <c r="F765" s="26"/>
      <c r="G765" s="26"/>
      <c r="H765" s="24"/>
      <c r="I765" s="24"/>
      <c r="J765" s="24"/>
      <c r="K765" s="24"/>
      <c r="L765" s="24"/>
      <c r="M765" s="24"/>
    </row>
    <row r="766" spans="1:13" s="6" customFormat="1" ht="15.75" customHeight="1" x14ac:dyDescent="0.2">
      <c r="A766" s="89"/>
      <c r="B766" s="89"/>
      <c r="C766" s="68">
        <f t="shared" ref="C766:M766" si="1492">SUM(C764:C765)</f>
        <v>52550</v>
      </c>
      <c r="D766" s="68">
        <f t="shared" si="1492"/>
        <v>11400</v>
      </c>
      <c r="E766" s="68">
        <f t="shared" si="1492"/>
        <v>9188</v>
      </c>
      <c r="F766" s="68">
        <f t="shared" si="1492"/>
        <v>2212</v>
      </c>
      <c r="G766" s="68">
        <f t="shared" si="1492"/>
        <v>21750</v>
      </c>
      <c r="H766" s="68">
        <f t="shared" si="1492"/>
        <v>0</v>
      </c>
      <c r="I766" s="68">
        <f t="shared" si="1492"/>
        <v>0</v>
      </c>
      <c r="J766" s="68">
        <f t="shared" si="1492"/>
        <v>19400</v>
      </c>
      <c r="K766" s="68">
        <f t="shared" si="1492"/>
        <v>0</v>
      </c>
      <c r="L766" s="68">
        <f t="shared" si="1492"/>
        <v>0</v>
      </c>
      <c r="M766" s="68">
        <f t="shared" si="1492"/>
        <v>0</v>
      </c>
    </row>
    <row r="767" spans="1:13" s="48" customFormat="1" ht="26.25" customHeight="1" x14ac:dyDescent="0.2">
      <c r="A767" s="42" t="s">
        <v>76</v>
      </c>
      <c r="B767" s="47" t="s">
        <v>348</v>
      </c>
      <c r="C767" s="46">
        <f t="shared" ref="C767" si="1493">SUM(D767,G767,H767:M767)</f>
        <v>5522</v>
      </c>
      <c r="D767" s="26">
        <f t="shared" ref="D767" si="1494">SUM(E767:F767)</f>
        <v>3075</v>
      </c>
      <c r="E767" s="46">
        <v>2586</v>
      </c>
      <c r="F767" s="46">
        <v>489</v>
      </c>
      <c r="G767" s="46">
        <v>2447</v>
      </c>
      <c r="H767" s="46"/>
      <c r="I767" s="46"/>
      <c r="J767" s="46"/>
      <c r="K767" s="47"/>
      <c r="L767" s="47"/>
      <c r="M767" s="47"/>
    </row>
    <row r="768" spans="1:13" s="6" customFormat="1" ht="15.75" customHeight="1" x14ac:dyDescent="0.2">
      <c r="A768" s="43"/>
      <c r="B768" s="43"/>
      <c r="C768" s="24">
        <f>D768+G768+H768+I768+J768+K768+L768+M768</f>
        <v>0</v>
      </c>
      <c r="D768" s="24">
        <f>SUM(E768,F768)</f>
        <v>0</v>
      </c>
      <c r="E768" s="25"/>
      <c r="F768" s="26"/>
      <c r="G768" s="26"/>
      <c r="H768" s="24"/>
      <c r="I768" s="24"/>
      <c r="J768" s="24"/>
      <c r="K768" s="24"/>
      <c r="L768" s="24"/>
      <c r="M768" s="24"/>
    </row>
    <row r="769" spans="1:13" s="6" customFormat="1" ht="15.75" customHeight="1" x14ac:dyDescent="0.2">
      <c r="A769" s="89"/>
      <c r="B769" s="89"/>
      <c r="C769" s="68">
        <f t="shared" ref="C769:M769" si="1495">SUM(C767:C768)</f>
        <v>5522</v>
      </c>
      <c r="D769" s="68">
        <f t="shared" si="1495"/>
        <v>3075</v>
      </c>
      <c r="E769" s="68">
        <f t="shared" si="1495"/>
        <v>2586</v>
      </c>
      <c r="F769" s="68">
        <f t="shared" si="1495"/>
        <v>489</v>
      </c>
      <c r="G769" s="68">
        <f t="shared" si="1495"/>
        <v>2447</v>
      </c>
      <c r="H769" s="68">
        <f t="shared" si="1495"/>
        <v>0</v>
      </c>
      <c r="I769" s="68">
        <f t="shared" si="1495"/>
        <v>0</v>
      </c>
      <c r="J769" s="68">
        <f t="shared" si="1495"/>
        <v>0</v>
      </c>
      <c r="K769" s="68">
        <f t="shared" si="1495"/>
        <v>0</v>
      </c>
      <c r="L769" s="68">
        <f t="shared" si="1495"/>
        <v>0</v>
      </c>
      <c r="M769" s="68">
        <f t="shared" si="1495"/>
        <v>0</v>
      </c>
    </row>
    <row r="770" spans="1:13" s="48" customFormat="1" ht="37.5" customHeight="1" x14ac:dyDescent="0.2">
      <c r="A770" s="98" t="s">
        <v>76</v>
      </c>
      <c r="B770" s="47" t="s">
        <v>235</v>
      </c>
      <c r="C770" s="46">
        <f t="shared" si="1255"/>
        <v>3324</v>
      </c>
      <c r="D770" s="26">
        <f t="shared" si="1276"/>
        <v>0</v>
      </c>
      <c r="E770" s="46"/>
      <c r="F770" s="46"/>
      <c r="G770" s="46">
        <v>3324</v>
      </c>
      <c r="H770" s="46"/>
      <c r="I770" s="46"/>
      <c r="J770" s="46"/>
      <c r="K770" s="47"/>
      <c r="L770" s="47"/>
      <c r="M770" s="47"/>
    </row>
    <row r="771" spans="1:13" s="6" customFormat="1" ht="15.75" customHeight="1" x14ac:dyDescent="0.2">
      <c r="A771" s="43"/>
      <c r="B771" s="43"/>
      <c r="C771" s="24">
        <f>D771+G771+H771+I771+J771+K771+L771+M771</f>
        <v>0</v>
      </c>
      <c r="D771" s="24">
        <f>SUM(E771,F771)</f>
        <v>0</v>
      </c>
      <c r="E771" s="25"/>
      <c r="F771" s="26"/>
      <c r="G771" s="26"/>
      <c r="H771" s="24"/>
      <c r="I771" s="24"/>
      <c r="J771" s="24"/>
      <c r="K771" s="24"/>
      <c r="L771" s="24"/>
      <c r="M771" s="24"/>
    </row>
    <row r="772" spans="1:13" s="6" customFormat="1" ht="15.75" customHeight="1" x14ac:dyDescent="0.2">
      <c r="A772" s="89"/>
      <c r="B772" s="89"/>
      <c r="C772" s="68">
        <f t="shared" ref="C772:M772" si="1496">SUM(C770:C771)</f>
        <v>3324</v>
      </c>
      <c r="D772" s="68">
        <f t="shared" si="1496"/>
        <v>0</v>
      </c>
      <c r="E772" s="68">
        <f t="shared" si="1496"/>
        <v>0</v>
      </c>
      <c r="F772" s="68">
        <f t="shared" si="1496"/>
        <v>0</v>
      </c>
      <c r="G772" s="68">
        <f t="shared" si="1496"/>
        <v>3324</v>
      </c>
      <c r="H772" s="68">
        <f t="shared" si="1496"/>
        <v>0</v>
      </c>
      <c r="I772" s="68">
        <f t="shared" si="1496"/>
        <v>0</v>
      </c>
      <c r="J772" s="68">
        <f t="shared" si="1496"/>
        <v>0</v>
      </c>
      <c r="K772" s="68">
        <f t="shared" si="1496"/>
        <v>0</v>
      </c>
      <c r="L772" s="68">
        <f t="shared" si="1496"/>
        <v>0</v>
      </c>
      <c r="M772" s="68">
        <f t="shared" si="1496"/>
        <v>0</v>
      </c>
    </row>
    <row r="773" spans="1:13" s="48" customFormat="1" ht="17.25" customHeight="1" x14ac:dyDescent="0.2">
      <c r="A773" s="98" t="s">
        <v>76</v>
      </c>
      <c r="B773" s="47" t="s">
        <v>332</v>
      </c>
      <c r="C773" s="46">
        <f t="shared" ref="C773" si="1497">SUM(D773,G773,H773:M773)</f>
        <v>3638</v>
      </c>
      <c r="D773" s="26">
        <f t="shared" ref="D773" si="1498">SUM(E773:F773)</f>
        <v>0</v>
      </c>
      <c r="E773" s="46"/>
      <c r="F773" s="46"/>
      <c r="G773" s="46">
        <v>3638</v>
      </c>
      <c r="H773" s="46"/>
      <c r="I773" s="46"/>
      <c r="J773" s="46"/>
      <c r="K773" s="47"/>
      <c r="L773" s="47"/>
      <c r="M773" s="47"/>
    </row>
    <row r="774" spans="1:13" s="6" customFormat="1" ht="15.75" customHeight="1" x14ac:dyDescent="0.2">
      <c r="A774" s="43"/>
      <c r="B774" s="43"/>
      <c r="C774" s="24">
        <f>D774+G774+H774+I774+J774+K774+L774+M774</f>
        <v>0</v>
      </c>
      <c r="D774" s="24">
        <f>SUM(E774,F774)</f>
        <v>0</v>
      </c>
      <c r="E774" s="25"/>
      <c r="F774" s="26"/>
      <c r="G774" s="26"/>
      <c r="H774" s="24"/>
      <c r="I774" s="24"/>
      <c r="J774" s="24"/>
      <c r="K774" s="24"/>
      <c r="L774" s="24"/>
      <c r="M774" s="24"/>
    </row>
    <row r="775" spans="1:13" s="6" customFormat="1" ht="15.75" customHeight="1" x14ac:dyDescent="0.2">
      <c r="A775" s="89"/>
      <c r="B775" s="89"/>
      <c r="C775" s="68">
        <f t="shared" ref="C775:M775" si="1499">SUM(C773:C774)</f>
        <v>3638</v>
      </c>
      <c r="D775" s="68">
        <f t="shared" si="1499"/>
        <v>0</v>
      </c>
      <c r="E775" s="68">
        <f t="shared" si="1499"/>
        <v>0</v>
      </c>
      <c r="F775" s="68">
        <f t="shared" si="1499"/>
        <v>0</v>
      </c>
      <c r="G775" s="68">
        <f t="shared" si="1499"/>
        <v>3638</v>
      </c>
      <c r="H775" s="68">
        <f t="shared" si="1499"/>
        <v>0</v>
      </c>
      <c r="I775" s="68">
        <f t="shared" si="1499"/>
        <v>0</v>
      </c>
      <c r="J775" s="68">
        <f t="shared" si="1499"/>
        <v>0</v>
      </c>
      <c r="K775" s="68">
        <f t="shared" si="1499"/>
        <v>0</v>
      </c>
      <c r="L775" s="68">
        <f t="shared" si="1499"/>
        <v>0</v>
      </c>
      <c r="M775" s="68">
        <f t="shared" si="1499"/>
        <v>0</v>
      </c>
    </row>
    <row r="776" spans="1:13" s="48" customFormat="1" ht="17.25" customHeight="1" x14ac:dyDescent="0.2">
      <c r="A776" s="98" t="s">
        <v>76</v>
      </c>
      <c r="B776" s="47" t="s">
        <v>347</v>
      </c>
      <c r="C776" s="46">
        <f t="shared" ref="C776" si="1500">SUM(D776,G776,H776:M776)</f>
        <v>3201</v>
      </c>
      <c r="D776" s="26">
        <f t="shared" ref="D776" si="1501">SUM(E776:F776)</f>
        <v>0</v>
      </c>
      <c r="E776" s="46"/>
      <c r="F776" s="46"/>
      <c r="G776" s="46">
        <v>3201</v>
      </c>
      <c r="H776" s="46"/>
      <c r="I776" s="46"/>
      <c r="J776" s="46"/>
      <c r="K776" s="47"/>
      <c r="L776" s="47"/>
      <c r="M776" s="47"/>
    </row>
    <row r="777" spans="1:13" s="6" customFormat="1" ht="15.75" customHeight="1" x14ac:dyDescent="0.2">
      <c r="A777" s="43"/>
      <c r="B777" s="43"/>
      <c r="C777" s="24">
        <f>D777+G777+H777+I777+J777+K777+L777+M777</f>
        <v>0</v>
      </c>
      <c r="D777" s="24">
        <f>SUM(E777,F777)</f>
        <v>0</v>
      </c>
      <c r="E777" s="25"/>
      <c r="F777" s="26"/>
      <c r="G777" s="26"/>
      <c r="H777" s="24"/>
      <c r="I777" s="24"/>
      <c r="J777" s="24"/>
      <c r="K777" s="24"/>
      <c r="L777" s="24"/>
      <c r="M777" s="24"/>
    </row>
    <row r="778" spans="1:13" s="6" customFormat="1" ht="15.75" customHeight="1" x14ac:dyDescent="0.2">
      <c r="A778" s="89"/>
      <c r="B778" s="89"/>
      <c r="C778" s="68">
        <f t="shared" ref="C778:M778" si="1502">SUM(C776:C777)</f>
        <v>3201</v>
      </c>
      <c r="D778" s="68">
        <f t="shared" si="1502"/>
        <v>0</v>
      </c>
      <c r="E778" s="68">
        <f t="shared" si="1502"/>
        <v>0</v>
      </c>
      <c r="F778" s="68">
        <f t="shared" si="1502"/>
        <v>0</v>
      </c>
      <c r="G778" s="68">
        <f t="shared" si="1502"/>
        <v>3201</v>
      </c>
      <c r="H778" s="68">
        <f t="shared" si="1502"/>
        <v>0</v>
      </c>
      <c r="I778" s="68">
        <f t="shared" si="1502"/>
        <v>0</v>
      </c>
      <c r="J778" s="68">
        <f t="shared" si="1502"/>
        <v>0</v>
      </c>
      <c r="K778" s="68">
        <f t="shared" si="1502"/>
        <v>0</v>
      </c>
      <c r="L778" s="68">
        <f t="shared" si="1502"/>
        <v>0</v>
      </c>
      <c r="M778" s="68">
        <f t="shared" si="1502"/>
        <v>0</v>
      </c>
    </row>
    <row r="779" spans="1:13" s="48" customFormat="1" ht="24" customHeight="1" x14ac:dyDescent="0.2">
      <c r="A779" s="99" t="s">
        <v>60</v>
      </c>
      <c r="B779" s="59" t="s">
        <v>229</v>
      </c>
      <c r="C779" s="60">
        <f t="shared" si="1255"/>
        <v>4290</v>
      </c>
      <c r="D779" s="28">
        <f t="shared" si="1276"/>
        <v>1240</v>
      </c>
      <c r="E779" s="60">
        <v>1000</v>
      </c>
      <c r="F779" s="60">
        <v>240</v>
      </c>
      <c r="G779" s="60">
        <v>3050</v>
      </c>
      <c r="H779" s="60"/>
      <c r="I779" s="60"/>
      <c r="J779" s="60"/>
      <c r="K779" s="59"/>
      <c r="L779" s="59"/>
      <c r="M779" s="59"/>
    </row>
    <row r="780" spans="1:13" s="6" customFormat="1" ht="15.75" customHeight="1" x14ac:dyDescent="0.2">
      <c r="A780" s="43"/>
      <c r="B780" s="43"/>
      <c r="C780" s="24">
        <f>D780+G780+H780+I780+J780+K780+L780+M780</f>
        <v>0</v>
      </c>
      <c r="D780" s="24">
        <f>SUM(E780,F780)</f>
        <v>0</v>
      </c>
      <c r="E780" s="25"/>
      <c r="F780" s="26"/>
      <c r="G780" s="26"/>
      <c r="H780" s="24"/>
      <c r="I780" s="24"/>
      <c r="J780" s="24"/>
      <c r="K780" s="24"/>
      <c r="L780" s="24"/>
      <c r="M780" s="24"/>
    </row>
    <row r="781" spans="1:13" s="6" customFormat="1" ht="15.75" customHeight="1" x14ac:dyDescent="0.2">
      <c r="A781" s="89"/>
      <c r="B781" s="89"/>
      <c r="C781" s="68">
        <f t="shared" ref="C781:M781" si="1503">SUM(C779:C780)</f>
        <v>4290</v>
      </c>
      <c r="D781" s="68">
        <f t="shared" si="1503"/>
        <v>1240</v>
      </c>
      <c r="E781" s="68">
        <f t="shared" si="1503"/>
        <v>1000</v>
      </c>
      <c r="F781" s="68">
        <f t="shared" si="1503"/>
        <v>240</v>
      </c>
      <c r="G781" s="68">
        <f t="shared" si="1503"/>
        <v>3050</v>
      </c>
      <c r="H781" s="68">
        <f t="shared" si="1503"/>
        <v>0</v>
      </c>
      <c r="I781" s="68">
        <f t="shared" si="1503"/>
        <v>0</v>
      </c>
      <c r="J781" s="68">
        <f t="shared" si="1503"/>
        <v>0</v>
      </c>
      <c r="K781" s="68">
        <f t="shared" si="1503"/>
        <v>0</v>
      </c>
      <c r="L781" s="68">
        <f t="shared" si="1503"/>
        <v>0</v>
      </c>
      <c r="M781" s="68">
        <f t="shared" si="1503"/>
        <v>0</v>
      </c>
    </row>
    <row r="782" spans="1:13" s="48" customFormat="1" ht="24" customHeight="1" x14ac:dyDescent="0.2">
      <c r="A782" s="99" t="s">
        <v>60</v>
      </c>
      <c r="B782" s="59" t="s">
        <v>344</v>
      </c>
      <c r="C782" s="60">
        <f t="shared" ref="C782" si="1504">SUM(D782,G782,H782:M782)</f>
        <v>9995</v>
      </c>
      <c r="D782" s="28">
        <f t="shared" ref="D782" si="1505">SUM(E782:F782)</f>
        <v>3111</v>
      </c>
      <c r="E782" s="60">
        <v>2518</v>
      </c>
      <c r="F782" s="60">
        <v>593</v>
      </c>
      <c r="G782" s="60">
        <v>6884</v>
      </c>
      <c r="H782" s="60"/>
      <c r="I782" s="60"/>
      <c r="J782" s="60"/>
      <c r="K782" s="59"/>
      <c r="L782" s="59"/>
      <c r="M782" s="59"/>
    </row>
    <row r="783" spans="1:13" s="6" customFormat="1" ht="15.75" customHeight="1" x14ac:dyDescent="0.2">
      <c r="A783" s="43"/>
      <c r="B783" s="43"/>
      <c r="C783" s="24">
        <f>D783+G783+H783+I783+J783+K783+L783+M783</f>
        <v>0</v>
      </c>
      <c r="D783" s="24">
        <f>SUM(E783,F783)</f>
        <v>0</v>
      </c>
      <c r="E783" s="25"/>
      <c r="F783" s="26"/>
      <c r="G783" s="26"/>
      <c r="H783" s="24"/>
      <c r="I783" s="24"/>
      <c r="J783" s="24"/>
      <c r="K783" s="24"/>
      <c r="L783" s="24"/>
      <c r="M783" s="24"/>
    </row>
    <row r="784" spans="1:13" s="6" customFormat="1" ht="15.75" customHeight="1" x14ac:dyDescent="0.2">
      <c r="A784" s="89"/>
      <c r="B784" s="89"/>
      <c r="C784" s="68">
        <f t="shared" ref="C784:M784" si="1506">SUM(C782:C783)</f>
        <v>9995</v>
      </c>
      <c r="D784" s="68">
        <f t="shared" si="1506"/>
        <v>3111</v>
      </c>
      <c r="E784" s="68">
        <f t="shared" si="1506"/>
        <v>2518</v>
      </c>
      <c r="F784" s="68">
        <f t="shared" si="1506"/>
        <v>593</v>
      </c>
      <c r="G784" s="68">
        <f t="shared" si="1506"/>
        <v>6884</v>
      </c>
      <c r="H784" s="68">
        <f t="shared" si="1506"/>
        <v>0</v>
      </c>
      <c r="I784" s="68">
        <f t="shared" si="1506"/>
        <v>0</v>
      </c>
      <c r="J784" s="68">
        <f t="shared" si="1506"/>
        <v>0</v>
      </c>
      <c r="K784" s="68">
        <f t="shared" si="1506"/>
        <v>0</v>
      </c>
      <c r="L784" s="68">
        <f t="shared" si="1506"/>
        <v>0</v>
      </c>
      <c r="M784" s="68">
        <f t="shared" si="1506"/>
        <v>0</v>
      </c>
    </row>
    <row r="785" spans="1:13" s="48" customFormat="1" ht="15.75" customHeight="1" x14ac:dyDescent="0.2">
      <c r="A785" s="100" t="s">
        <v>60</v>
      </c>
      <c r="B785" s="47" t="s">
        <v>230</v>
      </c>
      <c r="C785" s="46">
        <f t="shared" ref="C785" si="1507">SUM(D785,G785,H785:M785)</f>
        <v>15156</v>
      </c>
      <c r="D785" s="26">
        <f t="shared" ref="D785" si="1508">SUM(E785:F785)</f>
        <v>0</v>
      </c>
      <c r="E785" s="46"/>
      <c r="F785" s="46"/>
      <c r="G785" s="46">
        <v>15156</v>
      </c>
      <c r="H785" s="46"/>
      <c r="I785" s="46"/>
      <c r="J785" s="46"/>
      <c r="K785" s="47"/>
      <c r="L785" s="47"/>
      <c r="M785" s="47"/>
    </row>
    <row r="786" spans="1:13" s="6" customFormat="1" ht="15.75" customHeight="1" x14ac:dyDescent="0.2">
      <c r="A786" s="43"/>
      <c r="B786" s="43"/>
      <c r="C786" s="24">
        <f>D786+G786+H786+I786+J786+K786+L786+M786</f>
        <v>0</v>
      </c>
      <c r="D786" s="24">
        <f>SUM(E786,F786)</f>
        <v>0</v>
      </c>
      <c r="E786" s="25"/>
      <c r="F786" s="26"/>
      <c r="G786" s="26"/>
      <c r="H786" s="24"/>
      <c r="I786" s="24"/>
      <c r="J786" s="24"/>
      <c r="K786" s="24"/>
      <c r="L786" s="24"/>
      <c r="M786" s="24"/>
    </row>
    <row r="787" spans="1:13" s="6" customFormat="1" ht="15.75" customHeight="1" x14ac:dyDescent="0.2">
      <c r="A787" s="89"/>
      <c r="B787" s="89"/>
      <c r="C787" s="68">
        <f t="shared" ref="C787:M787" si="1509">SUM(C785:C786)</f>
        <v>15156</v>
      </c>
      <c r="D787" s="68">
        <f t="shared" si="1509"/>
        <v>0</v>
      </c>
      <c r="E787" s="68">
        <f t="shared" si="1509"/>
        <v>0</v>
      </c>
      <c r="F787" s="68">
        <f t="shared" si="1509"/>
        <v>0</v>
      </c>
      <c r="G787" s="68">
        <f t="shared" si="1509"/>
        <v>15156</v>
      </c>
      <c r="H787" s="68">
        <f t="shared" si="1509"/>
        <v>0</v>
      </c>
      <c r="I787" s="68">
        <f t="shared" si="1509"/>
        <v>0</v>
      </c>
      <c r="J787" s="68">
        <f t="shared" si="1509"/>
        <v>0</v>
      </c>
      <c r="K787" s="68">
        <f t="shared" si="1509"/>
        <v>0</v>
      </c>
      <c r="L787" s="68">
        <f t="shared" si="1509"/>
        <v>0</v>
      </c>
      <c r="M787" s="68">
        <f t="shared" si="1509"/>
        <v>0</v>
      </c>
    </row>
    <row r="788" spans="1:13" s="48" customFormat="1" ht="36.75" customHeight="1" x14ac:dyDescent="0.2">
      <c r="A788" s="100" t="s">
        <v>76</v>
      </c>
      <c r="B788" s="47" t="s">
        <v>231</v>
      </c>
      <c r="C788" s="46">
        <f t="shared" ref="C788" si="1510">SUM(D788,G788,H788:M788)</f>
        <v>10932</v>
      </c>
      <c r="D788" s="26">
        <f t="shared" ref="D788" si="1511">SUM(E788:F788)</f>
        <v>0</v>
      </c>
      <c r="E788" s="46"/>
      <c r="F788" s="46"/>
      <c r="G788" s="46">
        <v>10932</v>
      </c>
      <c r="H788" s="46"/>
      <c r="I788" s="46"/>
      <c r="J788" s="46"/>
      <c r="K788" s="47"/>
      <c r="L788" s="47"/>
      <c r="M788" s="47"/>
    </row>
    <row r="789" spans="1:13" s="6" customFormat="1" ht="15.75" customHeight="1" x14ac:dyDescent="0.2">
      <c r="A789" s="43"/>
      <c r="B789" s="43"/>
      <c r="C789" s="24">
        <f>D789+G789+H789+I789+J789+K789+L789+M789</f>
        <v>0</v>
      </c>
      <c r="D789" s="24">
        <f>SUM(E789,F789)</f>
        <v>0</v>
      </c>
      <c r="E789" s="25"/>
      <c r="F789" s="26"/>
      <c r="G789" s="26"/>
      <c r="H789" s="24"/>
      <c r="I789" s="24"/>
      <c r="J789" s="24"/>
      <c r="K789" s="24"/>
      <c r="L789" s="24"/>
      <c r="M789" s="24"/>
    </row>
    <row r="790" spans="1:13" s="6" customFormat="1" ht="15.75" customHeight="1" x14ac:dyDescent="0.2">
      <c r="A790" s="89"/>
      <c r="B790" s="89"/>
      <c r="C790" s="68">
        <f t="shared" ref="C790:M790" si="1512">SUM(C788:C789)</f>
        <v>10932</v>
      </c>
      <c r="D790" s="68">
        <f t="shared" si="1512"/>
        <v>0</v>
      </c>
      <c r="E790" s="68">
        <f t="shared" si="1512"/>
        <v>0</v>
      </c>
      <c r="F790" s="68">
        <f t="shared" si="1512"/>
        <v>0</v>
      </c>
      <c r="G790" s="68">
        <f t="shared" si="1512"/>
        <v>10932</v>
      </c>
      <c r="H790" s="68">
        <f t="shared" si="1512"/>
        <v>0</v>
      </c>
      <c r="I790" s="68">
        <f t="shared" si="1512"/>
        <v>0</v>
      </c>
      <c r="J790" s="68">
        <f t="shared" si="1512"/>
        <v>0</v>
      </c>
      <c r="K790" s="68">
        <f t="shared" si="1512"/>
        <v>0</v>
      </c>
      <c r="L790" s="68">
        <f t="shared" si="1512"/>
        <v>0</v>
      </c>
      <c r="M790" s="68">
        <f t="shared" si="1512"/>
        <v>0</v>
      </c>
    </row>
    <row r="791" spans="1:13" s="48" customFormat="1" ht="24.75" customHeight="1" x14ac:dyDescent="0.2">
      <c r="A791" s="100" t="s">
        <v>76</v>
      </c>
      <c r="B791" s="47" t="s">
        <v>186</v>
      </c>
      <c r="C791" s="46">
        <f t="shared" ref="C791" si="1513">SUM(D791,G791,H791:M791)</f>
        <v>115960</v>
      </c>
      <c r="D791" s="26">
        <f t="shared" ref="D791" si="1514">SUM(E791:F791)</f>
        <v>98832</v>
      </c>
      <c r="E791" s="46">
        <v>79646</v>
      </c>
      <c r="F791" s="46">
        <v>19186</v>
      </c>
      <c r="G791" s="46">
        <v>17128</v>
      </c>
      <c r="H791" s="46"/>
      <c r="I791" s="46"/>
      <c r="J791" s="46"/>
      <c r="K791" s="47"/>
      <c r="L791" s="47"/>
      <c r="M791" s="47"/>
    </row>
    <row r="792" spans="1:13" s="6" customFormat="1" ht="15.75" customHeight="1" x14ac:dyDescent="0.2">
      <c r="A792" s="43"/>
      <c r="B792" s="43"/>
      <c r="C792" s="24">
        <f>D792+G792+H792+I792+J792+K792+L792+M792</f>
        <v>0</v>
      </c>
      <c r="D792" s="24">
        <f>SUM(E792,F792)</f>
        <v>0</v>
      </c>
      <c r="E792" s="25"/>
      <c r="F792" s="26"/>
      <c r="G792" s="26"/>
      <c r="H792" s="24"/>
      <c r="I792" s="24"/>
      <c r="J792" s="24"/>
      <c r="K792" s="24"/>
      <c r="L792" s="24"/>
      <c r="M792" s="24"/>
    </row>
    <row r="793" spans="1:13" s="6" customFormat="1" ht="15.75" customHeight="1" x14ac:dyDescent="0.2">
      <c r="A793" s="89"/>
      <c r="B793" s="89"/>
      <c r="C793" s="68">
        <f t="shared" ref="C793:M793" si="1515">SUM(C791:C792)</f>
        <v>115960</v>
      </c>
      <c r="D793" s="68">
        <f t="shared" si="1515"/>
        <v>98832</v>
      </c>
      <c r="E793" s="68">
        <f t="shared" si="1515"/>
        <v>79646</v>
      </c>
      <c r="F793" s="68">
        <f t="shared" si="1515"/>
        <v>19186</v>
      </c>
      <c r="G793" s="68">
        <f t="shared" si="1515"/>
        <v>17128</v>
      </c>
      <c r="H793" s="68">
        <f t="shared" si="1515"/>
        <v>0</v>
      </c>
      <c r="I793" s="68">
        <f t="shared" si="1515"/>
        <v>0</v>
      </c>
      <c r="J793" s="68">
        <f t="shared" si="1515"/>
        <v>0</v>
      </c>
      <c r="K793" s="68">
        <f t="shared" si="1515"/>
        <v>0</v>
      </c>
      <c r="L793" s="68">
        <f t="shared" si="1515"/>
        <v>0</v>
      </c>
      <c r="M793" s="68">
        <f t="shared" si="1515"/>
        <v>0</v>
      </c>
    </row>
    <row r="794" spans="1:13" s="48" customFormat="1" ht="26.25" customHeight="1" x14ac:dyDescent="0.2">
      <c r="A794" s="100" t="s">
        <v>76</v>
      </c>
      <c r="B794" s="47" t="s">
        <v>212</v>
      </c>
      <c r="C794" s="46">
        <f t="shared" ref="C794" si="1516">SUM(D794,G794,H794:M794)</f>
        <v>0</v>
      </c>
      <c r="D794" s="26">
        <f t="shared" ref="D794" si="1517">SUM(E794:F794)</f>
        <v>0</v>
      </c>
      <c r="E794" s="46"/>
      <c r="F794" s="46"/>
      <c r="G794" s="46"/>
      <c r="H794" s="46"/>
      <c r="I794" s="46"/>
      <c r="J794" s="46"/>
      <c r="K794" s="47"/>
      <c r="L794" s="47"/>
      <c r="M794" s="47"/>
    </row>
    <row r="795" spans="1:13" s="6" customFormat="1" ht="15.75" customHeight="1" x14ac:dyDescent="0.2">
      <c r="A795" s="43"/>
      <c r="B795" s="43"/>
      <c r="C795" s="24">
        <f>D795+G795+H795+I795+J795+K795+L795+M795</f>
        <v>0</v>
      </c>
      <c r="D795" s="24">
        <f>SUM(E795,F795)</f>
        <v>0</v>
      </c>
      <c r="E795" s="25"/>
      <c r="F795" s="26"/>
      <c r="G795" s="26"/>
      <c r="H795" s="24"/>
      <c r="I795" s="24"/>
      <c r="J795" s="24"/>
      <c r="K795" s="24"/>
      <c r="L795" s="24"/>
      <c r="M795" s="24"/>
    </row>
    <row r="796" spans="1:13" s="6" customFormat="1" ht="15.75" customHeight="1" x14ac:dyDescent="0.2">
      <c r="A796" s="89"/>
      <c r="B796" s="89"/>
      <c r="C796" s="68">
        <f t="shared" ref="C796:M796" si="1518">SUM(C794:C795)</f>
        <v>0</v>
      </c>
      <c r="D796" s="68">
        <f t="shared" si="1518"/>
        <v>0</v>
      </c>
      <c r="E796" s="68">
        <f t="shared" si="1518"/>
        <v>0</v>
      </c>
      <c r="F796" s="68">
        <f t="shared" si="1518"/>
        <v>0</v>
      </c>
      <c r="G796" s="68">
        <f t="shared" si="1518"/>
        <v>0</v>
      </c>
      <c r="H796" s="68">
        <f t="shared" si="1518"/>
        <v>0</v>
      </c>
      <c r="I796" s="68">
        <f t="shared" si="1518"/>
        <v>0</v>
      </c>
      <c r="J796" s="68">
        <f t="shared" si="1518"/>
        <v>0</v>
      </c>
      <c r="K796" s="68">
        <f t="shared" si="1518"/>
        <v>0</v>
      </c>
      <c r="L796" s="68">
        <f t="shared" si="1518"/>
        <v>0</v>
      </c>
      <c r="M796" s="68">
        <f t="shared" si="1518"/>
        <v>0</v>
      </c>
    </row>
    <row r="797" spans="1:13" s="48" customFormat="1" ht="24" customHeight="1" x14ac:dyDescent="0.2">
      <c r="A797" s="100" t="s">
        <v>76</v>
      </c>
      <c r="B797" s="47" t="s">
        <v>187</v>
      </c>
      <c r="C797" s="46">
        <f t="shared" ref="C797" si="1519">SUM(D797,G797,H797:M797)</f>
        <v>46932</v>
      </c>
      <c r="D797" s="26">
        <f t="shared" ref="D797" si="1520">SUM(E797:F797)</f>
        <v>38646</v>
      </c>
      <c r="E797" s="46">
        <v>31282</v>
      </c>
      <c r="F797" s="46">
        <v>7364</v>
      </c>
      <c r="G797" s="46">
        <v>6446</v>
      </c>
      <c r="H797" s="46">
        <v>1840</v>
      </c>
      <c r="I797" s="46"/>
      <c r="J797" s="46"/>
      <c r="K797" s="47"/>
      <c r="L797" s="47"/>
      <c r="M797" s="47"/>
    </row>
    <row r="798" spans="1:13" s="6" customFormat="1" ht="15.75" customHeight="1" x14ac:dyDescent="0.2">
      <c r="A798" s="43"/>
      <c r="B798" s="43"/>
      <c r="C798" s="24">
        <f>D798+G798+H798+I798+J798+K798+L798+M798</f>
        <v>0</v>
      </c>
      <c r="D798" s="24">
        <f>SUM(E798,F798)</f>
        <v>0</v>
      </c>
      <c r="E798" s="25"/>
      <c r="F798" s="26"/>
      <c r="G798" s="26"/>
      <c r="H798" s="24"/>
      <c r="I798" s="24"/>
      <c r="J798" s="24"/>
      <c r="K798" s="24"/>
      <c r="L798" s="24"/>
      <c r="M798" s="24"/>
    </row>
    <row r="799" spans="1:13" s="6" customFormat="1" ht="15.75" customHeight="1" x14ac:dyDescent="0.2">
      <c r="A799" s="89"/>
      <c r="B799" s="89"/>
      <c r="C799" s="68">
        <f t="shared" ref="C799:M799" si="1521">SUM(C797:C798)</f>
        <v>46932</v>
      </c>
      <c r="D799" s="68">
        <f t="shared" si="1521"/>
        <v>38646</v>
      </c>
      <c r="E799" s="68">
        <f t="shared" si="1521"/>
        <v>31282</v>
      </c>
      <c r="F799" s="68">
        <f t="shared" si="1521"/>
        <v>7364</v>
      </c>
      <c r="G799" s="68">
        <f t="shared" si="1521"/>
        <v>6446</v>
      </c>
      <c r="H799" s="68">
        <f t="shared" si="1521"/>
        <v>1840</v>
      </c>
      <c r="I799" s="68">
        <f t="shared" si="1521"/>
        <v>0</v>
      </c>
      <c r="J799" s="68">
        <f t="shared" si="1521"/>
        <v>0</v>
      </c>
      <c r="K799" s="68">
        <f t="shared" si="1521"/>
        <v>0</v>
      </c>
      <c r="L799" s="68">
        <f t="shared" si="1521"/>
        <v>0</v>
      </c>
      <c r="M799" s="68">
        <f t="shared" si="1521"/>
        <v>0</v>
      </c>
    </row>
    <row r="800" spans="1:13" s="48" customFormat="1" ht="24.75" customHeight="1" x14ac:dyDescent="0.2">
      <c r="A800" s="100" t="s">
        <v>76</v>
      </c>
      <c r="B800" s="47" t="s">
        <v>213</v>
      </c>
      <c r="C800" s="46">
        <f t="shared" ref="C800" si="1522">SUM(D800,G800,H800:M800)</f>
        <v>16302</v>
      </c>
      <c r="D800" s="26">
        <f t="shared" ref="D800" si="1523">SUM(E800:F800)</f>
        <v>2636</v>
      </c>
      <c r="E800" s="46">
        <v>2400</v>
      </c>
      <c r="F800" s="46">
        <v>236</v>
      </c>
      <c r="G800" s="46">
        <v>13666</v>
      </c>
      <c r="H800" s="46"/>
      <c r="I800" s="46"/>
      <c r="J800" s="46"/>
      <c r="K800" s="47"/>
      <c r="L800" s="47"/>
      <c r="M800" s="47"/>
    </row>
    <row r="801" spans="1:13" s="6" customFormat="1" ht="15.75" customHeight="1" x14ac:dyDescent="0.2">
      <c r="A801" s="43"/>
      <c r="B801" s="43"/>
      <c r="C801" s="24">
        <f>D801+G801+H801+I801+J801+K801+L801+M801</f>
        <v>0</v>
      </c>
      <c r="D801" s="24">
        <f>SUM(E801,F801)</f>
        <v>0</v>
      </c>
      <c r="E801" s="25">
        <v>-100</v>
      </c>
      <c r="F801" s="26">
        <v>100</v>
      </c>
      <c r="G801" s="26"/>
      <c r="H801" s="24"/>
      <c r="I801" s="24"/>
      <c r="J801" s="24"/>
      <c r="K801" s="24"/>
      <c r="L801" s="24"/>
      <c r="M801" s="24"/>
    </row>
    <row r="802" spans="1:13" s="6" customFormat="1" ht="15.75" customHeight="1" x14ac:dyDescent="0.2">
      <c r="A802" s="89"/>
      <c r="B802" s="89"/>
      <c r="C802" s="68">
        <f t="shared" ref="C802:M802" si="1524">SUM(C800:C801)</f>
        <v>16302</v>
      </c>
      <c r="D802" s="68">
        <f t="shared" si="1524"/>
        <v>2636</v>
      </c>
      <c r="E802" s="68">
        <f t="shared" si="1524"/>
        <v>2300</v>
      </c>
      <c r="F802" s="68">
        <f t="shared" si="1524"/>
        <v>336</v>
      </c>
      <c r="G802" s="68">
        <f t="shared" si="1524"/>
        <v>13666</v>
      </c>
      <c r="H802" s="68">
        <f t="shared" si="1524"/>
        <v>0</v>
      </c>
      <c r="I802" s="68">
        <f t="shared" si="1524"/>
        <v>0</v>
      </c>
      <c r="J802" s="68">
        <f t="shared" si="1524"/>
        <v>0</v>
      </c>
      <c r="K802" s="68">
        <f t="shared" si="1524"/>
        <v>0</v>
      </c>
      <c r="L802" s="68">
        <f t="shared" si="1524"/>
        <v>0</v>
      </c>
      <c r="M802" s="68">
        <f t="shared" si="1524"/>
        <v>0</v>
      </c>
    </row>
    <row r="803" spans="1:13" s="48" customFormat="1" ht="21" customHeight="1" x14ac:dyDescent="0.2">
      <c r="A803" s="100" t="s">
        <v>76</v>
      </c>
      <c r="B803" s="47" t="s">
        <v>232</v>
      </c>
      <c r="C803" s="46">
        <f t="shared" ref="C803" si="1525">SUM(D803,G803,H803:M803)</f>
        <v>6595</v>
      </c>
      <c r="D803" s="26">
        <f t="shared" ref="D803" si="1526">SUM(E803:F803)</f>
        <v>0</v>
      </c>
      <c r="E803" s="46"/>
      <c r="F803" s="46"/>
      <c r="G803" s="46">
        <v>6595</v>
      </c>
      <c r="H803" s="46"/>
      <c r="I803" s="46"/>
      <c r="J803" s="46"/>
      <c r="K803" s="47"/>
      <c r="L803" s="47"/>
      <c r="M803" s="47"/>
    </row>
    <row r="804" spans="1:13" s="6" customFormat="1" ht="15.75" customHeight="1" x14ac:dyDescent="0.2">
      <c r="A804" s="43"/>
      <c r="B804" s="43"/>
      <c r="C804" s="24">
        <f>D804+G804+H804+I804+J804+K804+L804+M804</f>
        <v>0</v>
      </c>
      <c r="D804" s="24">
        <f>SUM(E804,F804)</f>
        <v>0</v>
      </c>
      <c r="E804" s="25"/>
      <c r="F804" s="26"/>
      <c r="G804" s="26"/>
      <c r="H804" s="24"/>
      <c r="I804" s="24"/>
      <c r="J804" s="24"/>
      <c r="K804" s="24"/>
      <c r="L804" s="24"/>
      <c r="M804" s="24"/>
    </row>
    <row r="805" spans="1:13" s="6" customFormat="1" ht="15.75" customHeight="1" x14ac:dyDescent="0.2">
      <c r="A805" s="89"/>
      <c r="B805" s="89"/>
      <c r="C805" s="68">
        <f t="shared" ref="C805:M805" si="1527">SUM(C803:C804)</f>
        <v>6595</v>
      </c>
      <c r="D805" s="68">
        <f t="shared" si="1527"/>
        <v>0</v>
      </c>
      <c r="E805" s="68">
        <f t="shared" si="1527"/>
        <v>0</v>
      </c>
      <c r="F805" s="68">
        <f t="shared" si="1527"/>
        <v>0</v>
      </c>
      <c r="G805" s="68">
        <f t="shared" si="1527"/>
        <v>6595</v>
      </c>
      <c r="H805" s="68">
        <f t="shared" si="1527"/>
        <v>0</v>
      </c>
      <c r="I805" s="68">
        <f t="shared" si="1527"/>
        <v>0</v>
      </c>
      <c r="J805" s="68">
        <f t="shared" si="1527"/>
        <v>0</v>
      </c>
      <c r="K805" s="68">
        <f t="shared" si="1527"/>
        <v>0</v>
      </c>
      <c r="L805" s="68">
        <f t="shared" si="1527"/>
        <v>0</v>
      </c>
      <c r="M805" s="68">
        <f t="shared" si="1527"/>
        <v>0</v>
      </c>
    </row>
    <row r="806" spans="1:13" s="48" customFormat="1" ht="30.75" customHeight="1" x14ac:dyDescent="0.2">
      <c r="A806" s="100" t="s">
        <v>76</v>
      </c>
      <c r="B806" s="47" t="s">
        <v>354</v>
      </c>
      <c r="C806" s="46">
        <f t="shared" ref="C806" si="1528">SUM(D806,G806,H806:M806)</f>
        <v>0</v>
      </c>
      <c r="D806" s="26">
        <f t="shared" ref="D806" si="1529">SUM(E806:F806)</f>
        <v>0</v>
      </c>
      <c r="E806" s="46"/>
      <c r="F806" s="46"/>
      <c r="G806" s="46"/>
      <c r="H806" s="46"/>
      <c r="I806" s="46"/>
      <c r="J806" s="46"/>
      <c r="K806" s="47"/>
      <c r="L806" s="47"/>
      <c r="M806" s="47"/>
    </row>
    <row r="807" spans="1:13" s="6" customFormat="1" ht="15.75" customHeight="1" x14ac:dyDescent="0.2">
      <c r="A807" s="43"/>
      <c r="B807" s="43"/>
      <c r="C807" s="24">
        <f>D807+G807+H807+I807+J807+K807+L807+M807</f>
        <v>1000</v>
      </c>
      <c r="D807" s="24">
        <f>SUM(E807,F807)</f>
        <v>0</v>
      </c>
      <c r="E807" s="25"/>
      <c r="F807" s="26"/>
      <c r="G807" s="26">
        <v>1000</v>
      </c>
      <c r="H807" s="24"/>
      <c r="I807" s="24"/>
      <c r="J807" s="24"/>
      <c r="K807" s="24"/>
      <c r="L807" s="24"/>
      <c r="M807" s="24"/>
    </row>
    <row r="808" spans="1:13" s="6" customFormat="1" ht="15.75" customHeight="1" x14ac:dyDescent="0.2">
      <c r="A808" s="89"/>
      <c r="B808" s="89"/>
      <c r="C808" s="68">
        <f t="shared" ref="C808:M808" si="1530">SUM(C806:C807)</f>
        <v>1000</v>
      </c>
      <c r="D808" s="68">
        <f t="shared" si="1530"/>
        <v>0</v>
      </c>
      <c r="E808" s="68">
        <f t="shared" si="1530"/>
        <v>0</v>
      </c>
      <c r="F808" s="68">
        <f t="shared" si="1530"/>
        <v>0</v>
      </c>
      <c r="G808" s="68">
        <f t="shared" si="1530"/>
        <v>1000</v>
      </c>
      <c r="H808" s="68">
        <f t="shared" si="1530"/>
        <v>0</v>
      </c>
      <c r="I808" s="68">
        <f t="shared" si="1530"/>
        <v>0</v>
      </c>
      <c r="J808" s="68">
        <f t="shared" si="1530"/>
        <v>0</v>
      </c>
      <c r="K808" s="68">
        <f t="shared" si="1530"/>
        <v>0</v>
      </c>
      <c r="L808" s="68">
        <f t="shared" si="1530"/>
        <v>0</v>
      </c>
      <c r="M808" s="68">
        <f t="shared" si="1530"/>
        <v>0</v>
      </c>
    </row>
    <row r="809" spans="1:13" s="11" customFormat="1" ht="15.75" customHeight="1" x14ac:dyDescent="0.2">
      <c r="A809" s="101" t="s">
        <v>127</v>
      </c>
      <c r="B809" s="88" t="s">
        <v>79</v>
      </c>
      <c r="C809" s="22">
        <f>SUM(C812,C815,C818,C821,C824,C842,C845,C848,C851,C827,C830,C833,C836,C839,C854,C857,C860,C863,C866,C869,C872,C875,C881,C884,C887,C890,C878)</f>
        <v>7328034</v>
      </c>
      <c r="D809" s="22">
        <f t="shared" ref="D809:M809" si="1531">SUM(D812,D815,D818,D821,D824,D842,D845,D848,D851,D827,D830,D833,D836,D839,D854,D857,D860,D863,D866,D869,D872,D875,D881,D884,D887,D890,D878)</f>
        <v>2996843</v>
      </c>
      <c r="E809" s="22">
        <f t="shared" si="1531"/>
        <v>2357168</v>
      </c>
      <c r="F809" s="22">
        <f t="shared" si="1531"/>
        <v>639675</v>
      </c>
      <c r="G809" s="22">
        <f t="shared" si="1531"/>
        <v>1994066</v>
      </c>
      <c r="H809" s="22">
        <f t="shared" si="1531"/>
        <v>15000</v>
      </c>
      <c r="I809" s="22">
        <f t="shared" si="1531"/>
        <v>0</v>
      </c>
      <c r="J809" s="22">
        <f t="shared" si="1531"/>
        <v>848189</v>
      </c>
      <c r="K809" s="22">
        <f t="shared" si="1531"/>
        <v>1017759</v>
      </c>
      <c r="L809" s="22">
        <f t="shared" si="1531"/>
        <v>456177</v>
      </c>
      <c r="M809" s="22">
        <f t="shared" si="1531"/>
        <v>0</v>
      </c>
    </row>
    <row r="810" spans="1:13" s="6" customFormat="1" ht="15.75" customHeight="1" x14ac:dyDescent="0.2">
      <c r="A810" s="43"/>
      <c r="B810" s="108" t="s">
        <v>356</v>
      </c>
      <c r="C810" s="24">
        <f>D810+G810+H810+I810+J810+K810+L810+M810</f>
        <v>-332641</v>
      </c>
      <c r="D810" s="24">
        <f>SUM(E810,F810)</f>
        <v>-6442</v>
      </c>
      <c r="E810" s="25">
        <f>SUM(E813,E816,E819,E822,E828,E831,E834,E837,E840,E825,E843,E846,E849,E852,E855,E858,E861,E864,E867,E870,E873,E882,E885,E888,E891,E876,E879)</f>
        <v>-45181</v>
      </c>
      <c r="F810" s="25">
        <f t="shared" ref="F810:M810" si="1532">SUM(F813,F816,F819,F828,F831,F834,F837,F840,F825,F843,F846,F849,F852,F855,F858,F861,F864,F867,F870,F873,F882,F885,F888,F891,F876,F879)</f>
        <v>38739</v>
      </c>
      <c r="G810" s="25">
        <f t="shared" si="1532"/>
        <v>-140741</v>
      </c>
      <c r="H810" s="25">
        <f t="shared" si="1532"/>
        <v>0</v>
      </c>
      <c r="I810" s="25">
        <f t="shared" si="1532"/>
        <v>0</v>
      </c>
      <c r="J810" s="25">
        <f t="shared" si="1532"/>
        <v>-205245</v>
      </c>
      <c r="K810" s="25">
        <f t="shared" si="1532"/>
        <v>120287</v>
      </c>
      <c r="L810" s="25">
        <f t="shared" si="1532"/>
        <v>-100500</v>
      </c>
      <c r="M810" s="25">
        <f t="shared" si="1532"/>
        <v>0</v>
      </c>
    </row>
    <row r="811" spans="1:13" s="6" customFormat="1" ht="15.75" customHeight="1" x14ac:dyDescent="0.2">
      <c r="A811" s="84"/>
      <c r="B811" s="84"/>
      <c r="C811" s="68">
        <f>SUM(C809,C810)</f>
        <v>6995393</v>
      </c>
      <c r="D811" s="68">
        <f t="shared" ref="D811:M811" si="1533">SUM(D809,D810)</f>
        <v>2990401</v>
      </c>
      <c r="E811" s="68">
        <f t="shared" si="1533"/>
        <v>2311987</v>
      </c>
      <c r="F811" s="68">
        <f t="shared" si="1533"/>
        <v>678414</v>
      </c>
      <c r="G811" s="68">
        <f t="shared" si="1533"/>
        <v>1853325</v>
      </c>
      <c r="H811" s="68">
        <f t="shared" si="1533"/>
        <v>15000</v>
      </c>
      <c r="I811" s="68">
        <f t="shared" si="1533"/>
        <v>0</v>
      </c>
      <c r="J811" s="68">
        <f t="shared" si="1533"/>
        <v>642944</v>
      </c>
      <c r="K811" s="68">
        <f t="shared" si="1533"/>
        <v>1138046</v>
      </c>
      <c r="L811" s="68">
        <f t="shared" si="1533"/>
        <v>355677</v>
      </c>
      <c r="M811" s="68">
        <f t="shared" si="1533"/>
        <v>0</v>
      </c>
    </row>
    <row r="812" spans="1:13" s="6" customFormat="1" ht="15.75" customHeight="1" x14ac:dyDescent="0.2">
      <c r="A812" s="42" t="s">
        <v>80</v>
      </c>
      <c r="B812" s="42" t="s">
        <v>81</v>
      </c>
      <c r="C812" s="26">
        <f t="shared" ref="C812:C857" si="1534">SUM(D812,G812,H812:M812)</f>
        <v>324183</v>
      </c>
      <c r="D812" s="26">
        <f t="shared" ref="D812:D857" si="1535">SUM(E812:F812)</f>
        <v>236832</v>
      </c>
      <c r="E812" s="26">
        <v>190267</v>
      </c>
      <c r="F812" s="26">
        <v>46565</v>
      </c>
      <c r="G812" s="24">
        <v>78884</v>
      </c>
      <c r="H812" s="24"/>
      <c r="I812" s="24"/>
      <c r="J812" s="24">
        <v>5857</v>
      </c>
      <c r="K812" s="24">
        <v>2610</v>
      </c>
      <c r="L812" s="24"/>
      <c r="M812" s="24"/>
    </row>
    <row r="813" spans="1:13" s="6" customFormat="1" ht="15.75" customHeight="1" x14ac:dyDescent="0.2">
      <c r="A813" s="43"/>
      <c r="B813" s="43"/>
      <c r="C813" s="24">
        <f>D813+G813+H813+I813+J813+K813+L813+M813</f>
        <v>29269</v>
      </c>
      <c r="D813" s="24">
        <f>SUM(E813,F813)</f>
        <v>29269</v>
      </c>
      <c r="E813" s="25">
        <v>23157</v>
      </c>
      <c r="F813" s="26">
        <v>6112</v>
      </c>
      <c r="G813" s="26">
        <v>-710</v>
      </c>
      <c r="H813" s="24"/>
      <c r="I813" s="24"/>
      <c r="J813" s="24"/>
      <c r="K813" s="24">
        <v>710</v>
      </c>
      <c r="L813" s="24"/>
      <c r="M813" s="24"/>
    </row>
    <row r="814" spans="1:13" s="6" customFormat="1" ht="15.75" customHeight="1" x14ac:dyDescent="0.2">
      <c r="A814" s="89"/>
      <c r="B814" s="89"/>
      <c r="C814" s="68">
        <f t="shared" ref="C814:M814" si="1536">SUM(C812:C813)</f>
        <v>353452</v>
      </c>
      <c r="D814" s="68">
        <f t="shared" si="1536"/>
        <v>266101</v>
      </c>
      <c r="E814" s="68">
        <f t="shared" si="1536"/>
        <v>213424</v>
      </c>
      <c r="F814" s="68">
        <f t="shared" si="1536"/>
        <v>52677</v>
      </c>
      <c r="G814" s="68">
        <f t="shared" si="1536"/>
        <v>78174</v>
      </c>
      <c r="H814" s="68">
        <f t="shared" si="1536"/>
        <v>0</v>
      </c>
      <c r="I814" s="68">
        <f t="shared" si="1536"/>
        <v>0</v>
      </c>
      <c r="J814" s="68">
        <f t="shared" si="1536"/>
        <v>5857</v>
      </c>
      <c r="K814" s="68">
        <f t="shared" si="1536"/>
        <v>3320</v>
      </c>
      <c r="L814" s="68">
        <f t="shared" si="1536"/>
        <v>0</v>
      </c>
      <c r="M814" s="68">
        <f t="shared" si="1536"/>
        <v>0</v>
      </c>
    </row>
    <row r="815" spans="1:13" s="6" customFormat="1" ht="15.75" customHeight="1" x14ac:dyDescent="0.2">
      <c r="A815" s="42" t="s">
        <v>80</v>
      </c>
      <c r="B815" s="42" t="s">
        <v>333</v>
      </c>
      <c r="C815" s="26">
        <f t="shared" ref="C815" si="1537">SUM(D815,G815,H815:M815)</f>
        <v>55074</v>
      </c>
      <c r="D815" s="26">
        <f t="shared" ref="D815" si="1538">SUM(E815:F815)</f>
        <v>53604</v>
      </c>
      <c r="E815" s="26">
        <v>41401</v>
      </c>
      <c r="F815" s="26">
        <v>12203</v>
      </c>
      <c r="G815" s="24">
        <v>1470</v>
      </c>
      <c r="H815" s="24"/>
      <c r="I815" s="24"/>
      <c r="J815" s="24"/>
      <c r="K815" s="24"/>
      <c r="L815" s="24"/>
      <c r="M815" s="24"/>
    </row>
    <row r="816" spans="1:13" s="6" customFormat="1" ht="15.75" customHeight="1" x14ac:dyDescent="0.2">
      <c r="A816" s="43"/>
      <c r="B816" s="43"/>
      <c r="C816" s="24">
        <f>D816+G816+H816+I816+J816+K816+L816+M816</f>
        <v>6571</v>
      </c>
      <c r="D816" s="24">
        <f>SUM(E816,F816)</f>
        <v>6571</v>
      </c>
      <c r="E816" s="25">
        <v>2972</v>
      </c>
      <c r="F816" s="26">
        <v>3599</v>
      </c>
      <c r="G816" s="26"/>
      <c r="H816" s="24"/>
      <c r="I816" s="24"/>
      <c r="J816" s="24"/>
      <c r="K816" s="24"/>
      <c r="L816" s="24"/>
      <c r="M816" s="24"/>
    </row>
    <row r="817" spans="1:13" s="6" customFormat="1" ht="15.75" customHeight="1" x14ac:dyDescent="0.2">
      <c r="A817" s="89"/>
      <c r="B817" s="89"/>
      <c r="C817" s="68">
        <f t="shared" ref="C817:M817" si="1539">SUM(C815:C816)</f>
        <v>61645</v>
      </c>
      <c r="D817" s="68">
        <f t="shared" si="1539"/>
        <v>60175</v>
      </c>
      <c r="E817" s="68">
        <f t="shared" si="1539"/>
        <v>44373</v>
      </c>
      <c r="F817" s="68">
        <f t="shared" si="1539"/>
        <v>15802</v>
      </c>
      <c r="G817" s="68">
        <f t="shared" si="1539"/>
        <v>1470</v>
      </c>
      <c r="H817" s="68">
        <f t="shared" si="1539"/>
        <v>0</v>
      </c>
      <c r="I817" s="68">
        <f t="shared" si="1539"/>
        <v>0</v>
      </c>
      <c r="J817" s="68">
        <f t="shared" si="1539"/>
        <v>0</v>
      </c>
      <c r="K817" s="68">
        <f t="shared" si="1539"/>
        <v>0</v>
      </c>
      <c r="L817" s="68">
        <f t="shared" si="1539"/>
        <v>0</v>
      </c>
      <c r="M817" s="68">
        <f t="shared" si="1539"/>
        <v>0</v>
      </c>
    </row>
    <row r="818" spans="1:13" s="6" customFormat="1" ht="15.75" customHeight="1" x14ac:dyDescent="0.2">
      <c r="A818" s="42" t="s">
        <v>80</v>
      </c>
      <c r="B818" s="42" t="s">
        <v>334</v>
      </c>
      <c r="C818" s="26">
        <f t="shared" ref="C818" si="1540">SUM(D818,G818,H818:M818)</f>
        <v>2368899</v>
      </c>
      <c r="D818" s="26">
        <f t="shared" ref="D818" si="1541">SUM(E818:F818)</f>
        <v>980813</v>
      </c>
      <c r="E818" s="26">
        <v>752813</v>
      </c>
      <c r="F818" s="26">
        <v>228000</v>
      </c>
      <c r="G818" s="24">
        <v>913086</v>
      </c>
      <c r="H818" s="24"/>
      <c r="I818" s="24"/>
      <c r="J818" s="24">
        <v>345000</v>
      </c>
      <c r="K818" s="24">
        <v>130000</v>
      </c>
      <c r="L818" s="24"/>
      <c r="M818" s="24"/>
    </row>
    <row r="819" spans="1:13" s="6" customFormat="1" ht="15.75" customHeight="1" x14ac:dyDescent="0.2">
      <c r="A819" s="43"/>
      <c r="B819" s="43"/>
      <c r="C819" s="24">
        <f>D819+G819+H819+I819+J819+K819+L819+M819</f>
        <v>-410000</v>
      </c>
      <c r="D819" s="24">
        <f>SUM(E819,F819)</f>
        <v>-100000</v>
      </c>
      <c r="E819" s="25">
        <v>-105000</v>
      </c>
      <c r="F819" s="26">
        <v>5000</v>
      </c>
      <c r="G819" s="26">
        <v>-103000</v>
      </c>
      <c r="H819" s="24"/>
      <c r="I819" s="24"/>
      <c r="J819" s="24">
        <v>-207000</v>
      </c>
      <c r="K819" s="24"/>
      <c r="L819" s="24"/>
      <c r="M819" s="24"/>
    </row>
    <row r="820" spans="1:13" s="6" customFormat="1" ht="15.75" customHeight="1" x14ac:dyDescent="0.2">
      <c r="A820" s="89"/>
      <c r="B820" s="89"/>
      <c r="C820" s="68">
        <f t="shared" ref="C820:M820" si="1542">SUM(C818:C819)</f>
        <v>1958899</v>
      </c>
      <c r="D820" s="68">
        <f t="shared" si="1542"/>
        <v>880813</v>
      </c>
      <c r="E820" s="68">
        <f t="shared" si="1542"/>
        <v>647813</v>
      </c>
      <c r="F820" s="68">
        <f t="shared" si="1542"/>
        <v>233000</v>
      </c>
      <c r="G820" s="68">
        <f t="shared" si="1542"/>
        <v>810086</v>
      </c>
      <c r="H820" s="68">
        <f t="shared" si="1542"/>
        <v>0</v>
      </c>
      <c r="I820" s="68">
        <f t="shared" si="1542"/>
        <v>0</v>
      </c>
      <c r="J820" s="68">
        <f t="shared" si="1542"/>
        <v>138000</v>
      </c>
      <c r="K820" s="68">
        <f t="shared" si="1542"/>
        <v>130000</v>
      </c>
      <c r="L820" s="68">
        <f t="shared" si="1542"/>
        <v>0</v>
      </c>
      <c r="M820" s="68">
        <f t="shared" si="1542"/>
        <v>0</v>
      </c>
    </row>
    <row r="821" spans="1:13" s="6" customFormat="1" ht="15.75" customHeight="1" x14ac:dyDescent="0.2">
      <c r="A821" s="42" t="s">
        <v>89</v>
      </c>
      <c r="B821" s="42" t="s">
        <v>82</v>
      </c>
      <c r="C821" s="24">
        <f t="shared" si="1534"/>
        <v>166915</v>
      </c>
      <c r="D821" s="26">
        <f t="shared" si="1535"/>
        <v>127544</v>
      </c>
      <c r="E821" s="26">
        <v>100772</v>
      </c>
      <c r="F821" s="26">
        <v>26772</v>
      </c>
      <c r="G821" s="24">
        <v>37921</v>
      </c>
      <c r="H821" s="24"/>
      <c r="I821" s="24"/>
      <c r="J821" s="24">
        <v>1450</v>
      </c>
      <c r="K821" s="24"/>
      <c r="L821" s="24"/>
      <c r="M821" s="24"/>
    </row>
    <row r="822" spans="1:13" s="6" customFormat="1" ht="15.75" customHeight="1" x14ac:dyDescent="0.2">
      <c r="A822" s="43"/>
      <c r="B822" s="43"/>
      <c r="C822" s="24">
        <f>D822+G822+H822+I822+J822+K822+L822+M822</f>
        <v>0</v>
      </c>
      <c r="D822" s="24">
        <f>SUM(E822,F822)</f>
        <v>0</v>
      </c>
      <c r="E822" s="25"/>
      <c r="F822" s="26"/>
      <c r="G822" s="26">
        <v>-3073</v>
      </c>
      <c r="H822" s="24"/>
      <c r="I822" s="24"/>
      <c r="J822" s="24">
        <v>3073</v>
      </c>
      <c r="K822" s="24"/>
      <c r="L822" s="24"/>
      <c r="M822" s="24"/>
    </row>
    <row r="823" spans="1:13" s="6" customFormat="1" ht="15.75" customHeight="1" x14ac:dyDescent="0.2">
      <c r="A823" s="89"/>
      <c r="B823" s="89"/>
      <c r="C823" s="68">
        <f t="shared" ref="C823:M823" si="1543">SUM(C821:C822)</f>
        <v>166915</v>
      </c>
      <c r="D823" s="68">
        <f t="shared" si="1543"/>
        <v>127544</v>
      </c>
      <c r="E823" s="68">
        <f t="shared" si="1543"/>
        <v>100772</v>
      </c>
      <c r="F823" s="68">
        <f t="shared" si="1543"/>
        <v>26772</v>
      </c>
      <c r="G823" s="68">
        <f t="shared" si="1543"/>
        <v>34848</v>
      </c>
      <c r="H823" s="68">
        <f t="shared" si="1543"/>
        <v>0</v>
      </c>
      <c r="I823" s="68">
        <f t="shared" si="1543"/>
        <v>0</v>
      </c>
      <c r="J823" s="68">
        <f t="shared" si="1543"/>
        <v>4523</v>
      </c>
      <c r="K823" s="68">
        <f t="shared" si="1543"/>
        <v>0</v>
      </c>
      <c r="L823" s="68">
        <f t="shared" si="1543"/>
        <v>0</v>
      </c>
      <c r="M823" s="68">
        <f t="shared" si="1543"/>
        <v>0</v>
      </c>
    </row>
    <row r="824" spans="1:13" s="6" customFormat="1" ht="15.75" customHeight="1" x14ac:dyDescent="0.2">
      <c r="A824" s="42" t="s">
        <v>89</v>
      </c>
      <c r="B824" s="42" t="s">
        <v>131</v>
      </c>
      <c r="C824" s="24">
        <f t="shared" si="1534"/>
        <v>602030</v>
      </c>
      <c r="D824" s="26">
        <f t="shared" si="1535"/>
        <v>517911</v>
      </c>
      <c r="E824" s="26">
        <v>416258</v>
      </c>
      <c r="F824" s="26">
        <v>101653</v>
      </c>
      <c r="G824" s="24">
        <v>75088</v>
      </c>
      <c r="H824" s="24"/>
      <c r="I824" s="24"/>
      <c r="J824" s="24">
        <v>9031</v>
      </c>
      <c r="K824" s="24"/>
      <c r="L824" s="24"/>
      <c r="M824" s="24"/>
    </row>
    <row r="825" spans="1:13" s="6" customFormat="1" ht="15.75" customHeight="1" x14ac:dyDescent="0.2">
      <c r="A825" s="43"/>
      <c r="B825" s="43"/>
      <c r="C825" s="24">
        <f>D825+G825+H825+I825+J825+K825+L825+M825</f>
        <v>13572</v>
      </c>
      <c r="D825" s="24">
        <f>SUM(E825,F825)</f>
        <v>17558</v>
      </c>
      <c r="E825" s="25">
        <v>9282</v>
      </c>
      <c r="F825" s="26">
        <v>8276</v>
      </c>
      <c r="G825" s="26">
        <v>-3986</v>
      </c>
      <c r="H825" s="24"/>
      <c r="I825" s="24"/>
      <c r="J825" s="24"/>
      <c r="K825" s="24"/>
      <c r="L825" s="24"/>
      <c r="M825" s="24"/>
    </row>
    <row r="826" spans="1:13" s="6" customFormat="1" ht="15.75" customHeight="1" x14ac:dyDescent="0.2">
      <c r="A826" s="89"/>
      <c r="B826" s="89"/>
      <c r="C826" s="68">
        <f t="shared" ref="C826:M826" si="1544">SUM(C824:C825)</f>
        <v>615602</v>
      </c>
      <c r="D826" s="68">
        <f t="shared" si="1544"/>
        <v>535469</v>
      </c>
      <c r="E826" s="68">
        <f t="shared" si="1544"/>
        <v>425540</v>
      </c>
      <c r="F826" s="68">
        <f t="shared" si="1544"/>
        <v>109929</v>
      </c>
      <c r="G826" s="68">
        <f t="shared" si="1544"/>
        <v>71102</v>
      </c>
      <c r="H826" s="68">
        <f t="shared" si="1544"/>
        <v>0</v>
      </c>
      <c r="I826" s="68">
        <f t="shared" si="1544"/>
        <v>0</v>
      </c>
      <c r="J826" s="68">
        <f t="shared" si="1544"/>
        <v>9031</v>
      </c>
      <c r="K826" s="68">
        <f t="shared" si="1544"/>
        <v>0</v>
      </c>
      <c r="L826" s="68">
        <f t="shared" si="1544"/>
        <v>0</v>
      </c>
      <c r="M826" s="68">
        <f t="shared" si="1544"/>
        <v>0</v>
      </c>
    </row>
    <row r="827" spans="1:13" s="6" customFormat="1" ht="15.75" customHeight="1" x14ac:dyDescent="0.2">
      <c r="A827" s="42" t="s">
        <v>89</v>
      </c>
      <c r="B827" s="42" t="s">
        <v>335</v>
      </c>
      <c r="C827" s="24">
        <f t="shared" ref="C827" si="1545">SUM(D827,G827,H827:M827)</f>
        <v>596004</v>
      </c>
      <c r="D827" s="26">
        <f t="shared" ref="D827" si="1546">SUM(E827:F827)</f>
        <v>191384</v>
      </c>
      <c r="E827" s="26">
        <v>149047</v>
      </c>
      <c r="F827" s="26">
        <v>42337</v>
      </c>
      <c r="G827" s="24">
        <v>48345</v>
      </c>
      <c r="H827" s="24"/>
      <c r="I827" s="24"/>
      <c r="J827" s="24">
        <v>2000</v>
      </c>
      <c r="K827" s="24">
        <v>294049</v>
      </c>
      <c r="L827" s="24">
        <v>60226</v>
      </c>
      <c r="M827" s="24"/>
    </row>
    <row r="828" spans="1:13" s="6" customFormat="1" ht="15.75" customHeight="1" x14ac:dyDescent="0.2">
      <c r="A828" s="43"/>
      <c r="B828" s="43"/>
      <c r="C828" s="24">
        <f>D828+G828+H828+I828+J828+K828+L828+M828</f>
        <v>0</v>
      </c>
      <c r="D828" s="24">
        <f>SUM(E828,F828)</f>
        <v>0</v>
      </c>
      <c r="E828" s="25"/>
      <c r="F828" s="26"/>
      <c r="G828" s="26"/>
      <c r="H828" s="24"/>
      <c r="I828" s="24"/>
      <c r="J828" s="24"/>
      <c r="K828" s="24"/>
      <c r="L828" s="24"/>
      <c r="M828" s="24"/>
    </row>
    <row r="829" spans="1:13" s="6" customFormat="1" ht="15.75" customHeight="1" x14ac:dyDescent="0.2">
      <c r="A829" s="89"/>
      <c r="B829" s="89"/>
      <c r="C829" s="68">
        <f t="shared" ref="C829:M829" si="1547">SUM(C827:C828)</f>
        <v>596004</v>
      </c>
      <c r="D829" s="68">
        <f t="shared" si="1547"/>
        <v>191384</v>
      </c>
      <c r="E829" s="68">
        <f t="shared" si="1547"/>
        <v>149047</v>
      </c>
      <c r="F829" s="68">
        <f t="shared" si="1547"/>
        <v>42337</v>
      </c>
      <c r="G829" s="68">
        <f t="shared" si="1547"/>
        <v>48345</v>
      </c>
      <c r="H829" s="68">
        <f t="shared" si="1547"/>
        <v>0</v>
      </c>
      <c r="I829" s="68">
        <f t="shared" si="1547"/>
        <v>0</v>
      </c>
      <c r="J829" s="68">
        <f t="shared" si="1547"/>
        <v>2000</v>
      </c>
      <c r="K829" s="68">
        <f t="shared" si="1547"/>
        <v>294049</v>
      </c>
      <c r="L829" s="68">
        <f t="shared" si="1547"/>
        <v>60226</v>
      </c>
      <c r="M829" s="68">
        <f t="shared" si="1547"/>
        <v>0</v>
      </c>
    </row>
    <row r="830" spans="1:13" s="6" customFormat="1" ht="26.25" customHeight="1" x14ac:dyDescent="0.2">
      <c r="A830" s="42" t="s">
        <v>89</v>
      </c>
      <c r="B830" s="42" t="s">
        <v>336</v>
      </c>
      <c r="C830" s="24">
        <f t="shared" ref="C830" si="1548">SUM(D830,G830,H830:M830)</f>
        <v>35903</v>
      </c>
      <c r="D830" s="26">
        <f t="shared" ref="D830" si="1549">SUM(E830:F830)</f>
        <v>35038</v>
      </c>
      <c r="E830" s="26">
        <v>28350</v>
      </c>
      <c r="F830" s="26">
        <v>6688</v>
      </c>
      <c r="G830" s="24">
        <v>865</v>
      </c>
      <c r="H830" s="24"/>
      <c r="I830" s="24"/>
      <c r="J830" s="24"/>
      <c r="K830" s="24"/>
      <c r="L830" s="24"/>
      <c r="M830" s="24"/>
    </row>
    <row r="831" spans="1:13" s="6" customFormat="1" ht="15.75" customHeight="1" x14ac:dyDescent="0.2">
      <c r="A831" s="43"/>
      <c r="B831" s="43"/>
      <c r="C831" s="24">
        <f>D831+G831+H831+I831+J831+K831+L831+M831</f>
        <v>2986</v>
      </c>
      <c r="D831" s="24">
        <f>SUM(E831,F831)</f>
        <v>2986</v>
      </c>
      <c r="E831" s="25">
        <v>2416</v>
      </c>
      <c r="F831" s="26">
        <v>570</v>
      </c>
      <c r="G831" s="26"/>
      <c r="H831" s="24"/>
      <c r="I831" s="24"/>
      <c r="J831" s="24"/>
      <c r="K831" s="24"/>
      <c r="L831" s="24"/>
      <c r="M831" s="24"/>
    </row>
    <row r="832" spans="1:13" s="6" customFormat="1" ht="15.75" customHeight="1" x14ac:dyDescent="0.2">
      <c r="A832" s="89"/>
      <c r="B832" s="89"/>
      <c r="C832" s="68">
        <f t="shared" ref="C832:M832" si="1550">SUM(C830:C831)</f>
        <v>38889</v>
      </c>
      <c r="D832" s="68">
        <f t="shared" si="1550"/>
        <v>38024</v>
      </c>
      <c r="E832" s="68">
        <f t="shared" si="1550"/>
        <v>30766</v>
      </c>
      <c r="F832" s="68">
        <f t="shared" si="1550"/>
        <v>7258</v>
      </c>
      <c r="G832" s="68">
        <f t="shared" si="1550"/>
        <v>865</v>
      </c>
      <c r="H832" s="68">
        <f t="shared" si="1550"/>
        <v>0</v>
      </c>
      <c r="I832" s="68">
        <f t="shared" si="1550"/>
        <v>0</v>
      </c>
      <c r="J832" s="68">
        <f t="shared" si="1550"/>
        <v>0</v>
      </c>
      <c r="K832" s="68">
        <f t="shared" si="1550"/>
        <v>0</v>
      </c>
      <c r="L832" s="68">
        <f t="shared" si="1550"/>
        <v>0</v>
      </c>
      <c r="M832" s="68">
        <f t="shared" si="1550"/>
        <v>0</v>
      </c>
    </row>
    <row r="833" spans="1:13" s="6" customFormat="1" ht="26.25" customHeight="1" x14ac:dyDescent="0.2">
      <c r="A833" s="42" t="s">
        <v>89</v>
      </c>
      <c r="B833" s="42" t="s">
        <v>337</v>
      </c>
      <c r="C833" s="24">
        <f t="shared" ref="C833" si="1551">SUM(D833,G833,H833:M833)</f>
        <v>20830</v>
      </c>
      <c r="D833" s="26">
        <f t="shared" ref="D833" si="1552">SUM(E833:F833)</f>
        <v>0</v>
      </c>
      <c r="E833" s="26"/>
      <c r="F833" s="26"/>
      <c r="G833" s="24"/>
      <c r="H833" s="24"/>
      <c r="I833" s="24"/>
      <c r="J833" s="24"/>
      <c r="K833" s="24">
        <v>20830</v>
      </c>
      <c r="L833" s="24"/>
      <c r="M833" s="24"/>
    </row>
    <row r="834" spans="1:13" s="6" customFormat="1" ht="15.75" customHeight="1" x14ac:dyDescent="0.2">
      <c r="A834" s="43"/>
      <c r="B834" s="43"/>
      <c r="C834" s="24">
        <f>D834+G834+H834+I834+J834+K834+L834+M834</f>
        <v>0</v>
      </c>
      <c r="D834" s="24">
        <f>SUM(E834,F834)</f>
        <v>0</v>
      </c>
      <c r="E834" s="25"/>
      <c r="F834" s="26"/>
      <c r="G834" s="26"/>
      <c r="H834" s="24"/>
      <c r="I834" s="24"/>
      <c r="J834" s="24"/>
      <c r="K834" s="24"/>
      <c r="L834" s="24"/>
      <c r="M834" s="24"/>
    </row>
    <row r="835" spans="1:13" s="6" customFormat="1" ht="15.75" customHeight="1" x14ac:dyDescent="0.2">
      <c r="A835" s="89"/>
      <c r="B835" s="89"/>
      <c r="C835" s="68">
        <f t="shared" ref="C835:M835" si="1553">SUM(C833:C834)</f>
        <v>20830</v>
      </c>
      <c r="D835" s="68">
        <f t="shared" si="1553"/>
        <v>0</v>
      </c>
      <c r="E835" s="68">
        <f t="shared" si="1553"/>
        <v>0</v>
      </c>
      <c r="F835" s="68">
        <f t="shared" si="1553"/>
        <v>0</v>
      </c>
      <c r="G835" s="68">
        <f t="shared" si="1553"/>
        <v>0</v>
      </c>
      <c r="H835" s="68">
        <f t="shared" si="1553"/>
        <v>0</v>
      </c>
      <c r="I835" s="68">
        <f t="shared" si="1553"/>
        <v>0</v>
      </c>
      <c r="J835" s="68">
        <f t="shared" si="1553"/>
        <v>0</v>
      </c>
      <c r="K835" s="68">
        <f t="shared" si="1553"/>
        <v>20830</v>
      </c>
      <c r="L835" s="68">
        <f t="shared" si="1553"/>
        <v>0</v>
      </c>
      <c r="M835" s="68">
        <f t="shared" si="1553"/>
        <v>0</v>
      </c>
    </row>
    <row r="836" spans="1:13" s="6" customFormat="1" ht="26.25" customHeight="1" x14ac:dyDescent="0.2">
      <c r="A836" s="42" t="s">
        <v>89</v>
      </c>
      <c r="B836" s="42" t="s">
        <v>338</v>
      </c>
      <c r="C836" s="24">
        <f t="shared" ref="C836" si="1554">SUM(D836,G836,H836:M836)</f>
        <v>49055</v>
      </c>
      <c r="D836" s="26">
        <f t="shared" ref="D836" si="1555">SUM(E836:F836)</f>
        <v>6618</v>
      </c>
      <c r="E836" s="26">
        <v>5355</v>
      </c>
      <c r="F836" s="26">
        <v>1263</v>
      </c>
      <c r="G836" s="24">
        <v>40851</v>
      </c>
      <c r="H836" s="24"/>
      <c r="I836" s="24"/>
      <c r="J836" s="24">
        <v>1586</v>
      </c>
      <c r="K836" s="24"/>
      <c r="L836" s="24"/>
      <c r="M836" s="24"/>
    </row>
    <row r="837" spans="1:13" s="6" customFormat="1" ht="15.75" customHeight="1" x14ac:dyDescent="0.2">
      <c r="A837" s="43"/>
      <c r="B837" s="43"/>
      <c r="C837" s="24">
        <f>D837+G837+H837+I837+J837+K837+L837+M837</f>
        <v>0</v>
      </c>
      <c r="D837" s="24">
        <f>SUM(E837,F837)</f>
        <v>0</v>
      </c>
      <c r="E837" s="25"/>
      <c r="F837" s="26"/>
      <c r="G837" s="26"/>
      <c r="H837" s="24"/>
      <c r="I837" s="24"/>
      <c r="J837" s="24"/>
      <c r="K837" s="24"/>
      <c r="L837" s="24"/>
      <c r="M837" s="24"/>
    </row>
    <row r="838" spans="1:13" s="6" customFormat="1" ht="15.75" customHeight="1" x14ac:dyDescent="0.2">
      <c r="A838" s="89"/>
      <c r="B838" s="89"/>
      <c r="C838" s="68">
        <f t="shared" ref="C838:M838" si="1556">SUM(C836:C837)</f>
        <v>49055</v>
      </c>
      <c r="D838" s="68">
        <f t="shared" si="1556"/>
        <v>6618</v>
      </c>
      <c r="E838" s="68">
        <f t="shared" si="1556"/>
        <v>5355</v>
      </c>
      <c r="F838" s="68">
        <f t="shared" si="1556"/>
        <v>1263</v>
      </c>
      <c r="G838" s="68">
        <f t="shared" si="1556"/>
        <v>40851</v>
      </c>
      <c r="H838" s="68">
        <f t="shared" si="1556"/>
        <v>0</v>
      </c>
      <c r="I838" s="68">
        <f t="shared" si="1556"/>
        <v>0</v>
      </c>
      <c r="J838" s="68">
        <f t="shared" si="1556"/>
        <v>1586</v>
      </c>
      <c r="K838" s="68">
        <f t="shared" si="1556"/>
        <v>0</v>
      </c>
      <c r="L838" s="68">
        <f t="shared" si="1556"/>
        <v>0</v>
      </c>
      <c r="M838" s="68">
        <f t="shared" si="1556"/>
        <v>0</v>
      </c>
    </row>
    <row r="839" spans="1:13" s="6" customFormat="1" ht="26.25" customHeight="1" x14ac:dyDescent="0.2">
      <c r="A839" s="42" t="s">
        <v>89</v>
      </c>
      <c r="B839" s="42" t="s">
        <v>339</v>
      </c>
      <c r="C839" s="24">
        <f t="shared" ref="C839" si="1557">SUM(D839,G839,H839:M839)</f>
        <v>230681</v>
      </c>
      <c r="D839" s="26">
        <f t="shared" ref="D839" si="1558">SUM(E839:F839)</f>
        <v>105537</v>
      </c>
      <c r="E839" s="26">
        <v>81659</v>
      </c>
      <c r="F839" s="26">
        <v>23878</v>
      </c>
      <c r="G839" s="24">
        <v>26174</v>
      </c>
      <c r="H839" s="24"/>
      <c r="I839" s="24"/>
      <c r="J839" s="24"/>
      <c r="K839" s="24">
        <v>85970</v>
      </c>
      <c r="L839" s="24">
        <v>13000</v>
      </c>
      <c r="M839" s="24"/>
    </row>
    <row r="840" spans="1:13" s="6" customFormat="1" ht="15.75" customHeight="1" x14ac:dyDescent="0.2">
      <c r="A840" s="43"/>
      <c r="B840" s="43"/>
      <c r="C840" s="24">
        <f>D840+G840+H840+I840+J840+K840+L840+M840</f>
        <v>21063</v>
      </c>
      <c r="D840" s="24">
        <f>SUM(E840,F840)</f>
        <v>4626</v>
      </c>
      <c r="E840" s="25">
        <v>3493</v>
      </c>
      <c r="F840" s="26">
        <v>1133</v>
      </c>
      <c r="G840" s="26">
        <v>-4895</v>
      </c>
      <c r="H840" s="24"/>
      <c r="I840" s="24"/>
      <c r="J840" s="24">
        <v>1755</v>
      </c>
      <c r="K840" s="24">
        <v>19577</v>
      </c>
      <c r="L840" s="24"/>
      <c r="M840" s="24"/>
    </row>
    <row r="841" spans="1:13" s="6" customFormat="1" ht="15.75" customHeight="1" x14ac:dyDescent="0.2">
      <c r="A841" s="89"/>
      <c r="B841" s="89"/>
      <c r="C841" s="68">
        <f t="shared" ref="C841:M841" si="1559">SUM(C839:C840)</f>
        <v>251744</v>
      </c>
      <c r="D841" s="68">
        <f t="shared" si="1559"/>
        <v>110163</v>
      </c>
      <c r="E841" s="68">
        <f t="shared" si="1559"/>
        <v>85152</v>
      </c>
      <c r="F841" s="68">
        <f t="shared" si="1559"/>
        <v>25011</v>
      </c>
      <c r="G841" s="68">
        <f t="shared" si="1559"/>
        <v>21279</v>
      </c>
      <c r="H841" s="68">
        <f t="shared" si="1559"/>
        <v>0</v>
      </c>
      <c r="I841" s="68">
        <f t="shared" si="1559"/>
        <v>0</v>
      </c>
      <c r="J841" s="68">
        <f t="shared" si="1559"/>
        <v>1755</v>
      </c>
      <c r="K841" s="68">
        <f t="shared" si="1559"/>
        <v>105547</v>
      </c>
      <c r="L841" s="68">
        <f t="shared" si="1559"/>
        <v>13000</v>
      </c>
      <c r="M841" s="68">
        <f t="shared" si="1559"/>
        <v>0</v>
      </c>
    </row>
    <row r="842" spans="1:13" s="6" customFormat="1" ht="15.75" customHeight="1" x14ac:dyDescent="0.2">
      <c r="A842" s="42" t="s">
        <v>124</v>
      </c>
      <c r="B842" s="42" t="s">
        <v>164</v>
      </c>
      <c r="C842" s="24">
        <f t="shared" si="1534"/>
        <v>10792</v>
      </c>
      <c r="D842" s="26">
        <f t="shared" si="1535"/>
        <v>75</v>
      </c>
      <c r="E842" s="26">
        <v>60</v>
      </c>
      <c r="F842" s="26">
        <v>15</v>
      </c>
      <c r="G842" s="26">
        <v>10717</v>
      </c>
      <c r="H842" s="24"/>
      <c r="I842" s="24"/>
      <c r="J842" s="24"/>
      <c r="K842" s="24"/>
      <c r="L842" s="24"/>
      <c r="M842" s="24"/>
    </row>
    <row r="843" spans="1:13" s="6" customFormat="1" ht="15.75" customHeight="1" x14ac:dyDescent="0.2">
      <c r="A843" s="43"/>
      <c r="B843" s="43"/>
      <c r="C843" s="24">
        <f>D843+G843+H843+I843+J843+K843+L843+M843</f>
        <v>0</v>
      </c>
      <c r="D843" s="24">
        <f>SUM(E843,F843)</f>
        <v>150</v>
      </c>
      <c r="E843" s="25">
        <v>100</v>
      </c>
      <c r="F843" s="26">
        <v>50</v>
      </c>
      <c r="G843" s="26">
        <v>-150</v>
      </c>
      <c r="H843" s="24"/>
      <c r="I843" s="24"/>
      <c r="J843" s="24"/>
      <c r="K843" s="24"/>
      <c r="L843" s="24"/>
      <c r="M843" s="24"/>
    </row>
    <row r="844" spans="1:13" s="6" customFormat="1" ht="15.75" customHeight="1" x14ac:dyDescent="0.2">
      <c r="A844" s="89"/>
      <c r="B844" s="89"/>
      <c r="C844" s="68">
        <f t="shared" ref="C844:M844" si="1560">SUM(C842:C843)</f>
        <v>10792</v>
      </c>
      <c r="D844" s="68">
        <f t="shared" si="1560"/>
        <v>225</v>
      </c>
      <c r="E844" s="68">
        <f t="shared" si="1560"/>
        <v>160</v>
      </c>
      <c r="F844" s="68">
        <f t="shared" si="1560"/>
        <v>65</v>
      </c>
      <c r="G844" s="68">
        <f t="shared" si="1560"/>
        <v>10567</v>
      </c>
      <c r="H844" s="68">
        <f t="shared" si="1560"/>
        <v>0</v>
      </c>
      <c r="I844" s="68">
        <f t="shared" si="1560"/>
        <v>0</v>
      </c>
      <c r="J844" s="68">
        <f t="shared" si="1560"/>
        <v>0</v>
      </c>
      <c r="K844" s="68">
        <f t="shared" si="1560"/>
        <v>0</v>
      </c>
      <c r="L844" s="68">
        <f t="shared" si="1560"/>
        <v>0</v>
      </c>
      <c r="M844" s="68">
        <f t="shared" si="1560"/>
        <v>0</v>
      </c>
    </row>
    <row r="845" spans="1:13" s="6" customFormat="1" ht="15.75" customHeight="1" x14ac:dyDescent="0.2">
      <c r="A845" s="42" t="s">
        <v>89</v>
      </c>
      <c r="B845" s="42" t="s">
        <v>83</v>
      </c>
      <c r="C845" s="24">
        <f t="shared" si="1534"/>
        <v>115507</v>
      </c>
      <c r="D845" s="26">
        <f t="shared" si="1535"/>
        <v>103822</v>
      </c>
      <c r="E845" s="26">
        <v>83986</v>
      </c>
      <c r="F845" s="26">
        <v>19836</v>
      </c>
      <c r="G845" s="24">
        <v>11685</v>
      </c>
      <c r="H845" s="24"/>
      <c r="I845" s="24"/>
      <c r="J845" s="24"/>
      <c r="K845" s="24"/>
      <c r="L845" s="24"/>
      <c r="M845" s="24"/>
    </row>
    <row r="846" spans="1:13" s="6" customFormat="1" ht="15.75" customHeight="1" x14ac:dyDescent="0.2">
      <c r="A846" s="43"/>
      <c r="B846" s="43"/>
      <c r="C846" s="24">
        <f>D846+G846+H846+I846+J846+K846+L846+M846</f>
        <v>0</v>
      </c>
      <c r="D846" s="24">
        <f>SUM(E846,F846)</f>
        <v>0</v>
      </c>
      <c r="E846" s="25">
        <v>-1987</v>
      </c>
      <c r="F846" s="26">
        <v>1987</v>
      </c>
      <c r="G846" s="26"/>
      <c r="H846" s="24"/>
      <c r="I846" s="24"/>
      <c r="J846" s="24"/>
      <c r="K846" s="24"/>
      <c r="L846" s="24"/>
      <c r="M846" s="24"/>
    </row>
    <row r="847" spans="1:13" s="6" customFormat="1" ht="15.75" customHeight="1" x14ac:dyDescent="0.2">
      <c r="A847" s="89"/>
      <c r="B847" s="89"/>
      <c r="C847" s="68">
        <f t="shared" ref="C847:M847" si="1561">SUM(C845:C846)</f>
        <v>115507</v>
      </c>
      <c r="D847" s="68">
        <f t="shared" si="1561"/>
        <v>103822</v>
      </c>
      <c r="E847" s="68">
        <f t="shared" si="1561"/>
        <v>81999</v>
      </c>
      <c r="F847" s="68">
        <f t="shared" si="1561"/>
        <v>21823</v>
      </c>
      <c r="G847" s="68">
        <f t="shared" si="1561"/>
        <v>11685</v>
      </c>
      <c r="H847" s="68">
        <f t="shared" si="1561"/>
        <v>0</v>
      </c>
      <c r="I847" s="68">
        <f t="shared" si="1561"/>
        <v>0</v>
      </c>
      <c r="J847" s="68">
        <f t="shared" si="1561"/>
        <v>0</v>
      </c>
      <c r="K847" s="68">
        <f t="shared" si="1561"/>
        <v>0</v>
      </c>
      <c r="L847" s="68">
        <f t="shared" si="1561"/>
        <v>0</v>
      </c>
      <c r="M847" s="68">
        <f t="shared" si="1561"/>
        <v>0</v>
      </c>
    </row>
    <row r="848" spans="1:13" s="6" customFormat="1" ht="15.75" customHeight="1" x14ac:dyDescent="0.2">
      <c r="A848" s="42" t="s">
        <v>124</v>
      </c>
      <c r="B848" s="42" t="s">
        <v>149</v>
      </c>
      <c r="C848" s="24">
        <f t="shared" si="1534"/>
        <v>269018</v>
      </c>
      <c r="D848" s="26">
        <f t="shared" si="1535"/>
        <v>198341</v>
      </c>
      <c r="E848" s="26">
        <v>155297</v>
      </c>
      <c r="F848" s="26">
        <v>43044</v>
      </c>
      <c r="G848" s="24">
        <v>66677</v>
      </c>
      <c r="H848" s="24"/>
      <c r="I848" s="24"/>
      <c r="J848" s="24">
        <v>4000</v>
      </c>
      <c r="K848" s="24"/>
      <c r="L848" s="24"/>
      <c r="M848" s="24"/>
    </row>
    <row r="849" spans="1:13" s="6" customFormat="1" ht="15.75" customHeight="1" x14ac:dyDescent="0.2">
      <c r="A849" s="43"/>
      <c r="B849" s="43"/>
      <c r="C849" s="24">
        <f>D849+G849+H849+I849+J849+K849+L849+M849</f>
        <v>0</v>
      </c>
      <c r="D849" s="24">
        <f>SUM(E849,F849)</f>
        <v>0</v>
      </c>
      <c r="E849" s="25"/>
      <c r="F849" s="26"/>
      <c r="G849" s="26"/>
      <c r="H849" s="24"/>
      <c r="I849" s="24"/>
      <c r="J849" s="24"/>
      <c r="K849" s="24"/>
      <c r="L849" s="24"/>
      <c r="M849" s="24"/>
    </row>
    <row r="850" spans="1:13" s="6" customFormat="1" ht="15.75" customHeight="1" x14ac:dyDescent="0.2">
      <c r="A850" s="89"/>
      <c r="B850" s="89"/>
      <c r="C850" s="68">
        <f t="shared" ref="C850:M850" si="1562">SUM(C848:C849)</f>
        <v>269018</v>
      </c>
      <c r="D850" s="68">
        <f t="shared" si="1562"/>
        <v>198341</v>
      </c>
      <c r="E850" s="68">
        <f t="shared" si="1562"/>
        <v>155297</v>
      </c>
      <c r="F850" s="68">
        <f t="shared" si="1562"/>
        <v>43044</v>
      </c>
      <c r="G850" s="68">
        <f t="shared" si="1562"/>
        <v>66677</v>
      </c>
      <c r="H850" s="68">
        <f t="shared" si="1562"/>
        <v>0</v>
      </c>
      <c r="I850" s="68">
        <f t="shared" si="1562"/>
        <v>0</v>
      </c>
      <c r="J850" s="68">
        <f t="shared" si="1562"/>
        <v>4000</v>
      </c>
      <c r="K850" s="68">
        <f t="shared" si="1562"/>
        <v>0</v>
      </c>
      <c r="L850" s="68">
        <f t="shared" si="1562"/>
        <v>0</v>
      </c>
      <c r="M850" s="68">
        <f t="shared" si="1562"/>
        <v>0</v>
      </c>
    </row>
    <row r="851" spans="1:13" s="6" customFormat="1" ht="15.75" customHeight="1" x14ac:dyDescent="0.2">
      <c r="A851" s="42" t="s">
        <v>124</v>
      </c>
      <c r="B851" s="102" t="s">
        <v>173</v>
      </c>
      <c r="C851" s="24">
        <f t="shared" si="1534"/>
        <v>284050</v>
      </c>
      <c r="D851" s="26">
        <f t="shared" si="1535"/>
        <v>199072</v>
      </c>
      <c r="E851" s="26">
        <v>160800</v>
      </c>
      <c r="F851" s="26">
        <v>38272</v>
      </c>
      <c r="G851" s="24">
        <v>84978</v>
      </c>
      <c r="H851" s="24"/>
      <c r="I851" s="24"/>
      <c r="J851" s="24"/>
      <c r="K851" s="24"/>
      <c r="L851" s="24"/>
      <c r="M851" s="24"/>
    </row>
    <row r="852" spans="1:13" s="6" customFormat="1" ht="15.75" customHeight="1" x14ac:dyDescent="0.2">
      <c r="A852" s="43"/>
      <c r="B852" s="43"/>
      <c r="C852" s="24">
        <f>D852+G852+H852+I852+J852+K852+L852+M852</f>
        <v>29616</v>
      </c>
      <c r="D852" s="24">
        <f>SUM(E852,F852)</f>
        <v>29616</v>
      </c>
      <c r="E852" s="25">
        <v>23000</v>
      </c>
      <c r="F852" s="26">
        <v>6616</v>
      </c>
      <c r="G852" s="26"/>
      <c r="H852" s="24"/>
      <c r="I852" s="24"/>
      <c r="J852" s="24"/>
      <c r="K852" s="24"/>
      <c r="L852" s="24"/>
      <c r="M852" s="24"/>
    </row>
    <row r="853" spans="1:13" s="6" customFormat="1" ht="15.75" customHeight="1" x14ac:dyDescent="0.2">
      <c r="A853" s="89"/>
      <c r="B853" s="89"/>
      <c r="C853" s="68">
        <f t="shared" ref="C853:M853" si="1563">SUM(C851:C852)</f>
        <v>313666</v>
      </c>
      <c r="D853" s="68">
        <f t="shared" si="1563"/>
        <v>228688</v>
      </c>
      <c r="E853" s="68">
        <f t="shared" si="1563"/>
        <v>183800</v>
      </c>
      <c r="F853" s="68">
        <f t="shared" si="1563"/>
        <v>44888</v>
      </c>
      <c r="G853" s="68">
        <f t="shared" si="1563"/>
        <v>84978</v>
      </c>
      <c r="H853" s="68">
        <f t="shared" si="1563"/>
        <v>0</v>
      </c>
      <c r="I853" s="68">
        <f t="shared" si="1563"/>
        <v>0</v>
      </c>
      <c r="J853" s="68">
        <f t="shared" si="1563"/>
        <v>0</v>
      </c>
      <c r="K853" s="68">
        <f t="shared" si="1563"/>
        <v>0</v>
      </c>
      <c r="L853" s="68">
        <f t="shared" si="1563"/>
        <v>0</v>
      </c>
      <c r="M853" s="68">
        <f t="shared" si="1563"/>
        <v>0</v>
      </c>
    </row>
    <row r="854" spans="1:13" s="6" customFormat="1" ht="15.75" customHeight="1" x14ac:dyDescent="0.2">
      <c r="A854" s="42" t="s">
        <v>124</v>
      </c>
      <c r="B854" s="102" t="s">
        <v>157</v>
      </c>
      <c r="C854" s="24">
        <f t="shared" si="1534"/>
        <v>192432</v>
      </c>
      <c r="D854" s="26">
        <f t="shared" si="1535"/>
        <v>109642</v>
      </c>
      <c r="E854" s="26">
        <v>85635</v>
      </c>
      <c r="F854" s="26">
        <v>24007</v>
      </c>
      <c r="G854" s="24">
        <v>82790</v>
      </c>
      <c r="H854" s="24"/>
      <c r="I854" s="24"/>
      <c r="J854" s="24"/>
      <c r="K854" s="24"/>
      <c r="L854" s="24"/>
      <c r="M854" s="24"/>
    </row>
    <row r="855" spans="1:13" s="6" customFormat="1" ht="15.75" customHeight="1" x14ac:dyDescent="0.2">
      <c r="A855" s="43"/>
      <c r="B855" s="43"/>
      <c r="C855" s="24">
        <f>D855+G855+H855+I855+J855+K855+L855+M855</f>
        <v>0</v>
      </c>
      <c r="D855" s="24">
        <f>SUM(E855,F855)</f>
        <v>500</v>
      </c>
      <c r="E855" s="25"/>
      <c r="F855" s="26">
        <v>500</v>
      </c>
      <c r="G855" s="26">
        <v>-500</v>
      </c>
      <c r="H855" s="24"/>
      <c r="I855" s="24"/>
      <c r="J855" s="24"/>
      <c r="K855" s="24"/>
      <c r="L855" s="24"/>
      <c r="M855" s="24"/>
    </row>
    <row r="856" spans="1:13" s="6" customFormat="1" ht="15.75" customHeight="1" x14ac:dyDescent="0.2">
      <c r="A856" s="89"/>
      <c r="B856" s="89"/>
      <c r="C856" s="68">
        <f t="shared" ref="C856:M856" si="1564">SUM(C854:C855)</f>
        <v>192432</v>
      </c>
      <c r="D856" s="68">
        <f t="shared" si="1564"/>
        <v>110142</v>
      </c>
      <c r="E856" s="68">
        <f t="shared" si="1564"/>
        <v>85635</v>
      </c>
      <c r="F856" s="68">
        <f t="shared" si="1564"/>
        <v>24507</v>
      </c>
      <c r="G856" s="68">
        <f t="shared" si="1564"/>
        <v>82290</v>
      </c>
      <c r="H856" s="68">
        <f t="shared" si="1564"/>
        <v>0</v>
      </c>
      <c r="I856" s="68">
        <f t="shared" si="1564"/>
        <v>0</v>
      </c>
      <c r="J856" s="68">
        <f t="shared" si="1564"/>
        <v>0</v>
      </c>
      <c r="K856" s="68">
        <f t="shared" si="1564"/>
        <v>0</v>
      </c>
      <c r="L856" s="68">
        <f t="shared" si="1564"/>
        <v>0</v>
      </c>
      <c r="M856" s="68">
        <f t="shared" si="1564"/>
        <v>0</v>
      </c>
    </row>
    <row r="857" spans="1:13" s="6" customFormat="1" ht="25.5" customHeight="1" x14ac:dyDescent="0.2">
      <c r="A857" s="42">
        <v>10.7</v>
      </c>
      <c r="B857" s="102" t="s">
        <v>355</v>
      </c>
      <c r="C857" s="24">
        <f t="shared" si="1534"/>
        <v>20586</v>
      </c>
      <c r="D857" s="26">
        <f t="shared" si="1535"/>
        <v>1997</v>
      </c>
      <c r="E857" s="26">
        <v>1476</v>
      </c>
      <c r="F857" s="26">
        <v>521</v>
      </c>
      <c r="G857" s="24">
        <v>18589</v>
      </c>
      <c r="H857" s="24"/>
      <c r="I857" s="24"/>
      <c r="J857" s="24"/>
      <c r="K857" s="24"/>
      <c r="L857" s="24"/>
      <c r="M857" s="24"/>
    </row>
    <row r="858" spans="1:13" s="6" customFormat="1" ht="15.75" customHeight="1" x14ac:dyDescent="0.2">
      <c r="A858" s="43"/>
      <c r="B858" s="43"/>
      <c r="C858" s="24">
        <f>D858+G858+H858+I858+J858+K858+L858+M858</f>
        <v>1489</v>
      </c>
      <c r="D858" s="24">
        <f>SUM(E858,F858)</f>
        <v>1489</v>
      </c>
      <c r="E858" s="25">
        <v>1082</v>
      </c>
      <c r="F858" s="26">
        <v>407</v>
      </c>
      <c r="G858" s="26"/>
      <c r="H858" s="24"/>
      <c r="I858" s="24"/>
      <c r="J858" s="24"/>
      <c r="K858" s="24"/>
      <c r="L858" s="24"/>
      <c r="M858" s="24"/>
    </row>
    <row r="859" spans="1:13" s="6" customFormat="1" ht="15.75" customHeight="1" x14ac:dyDescent="0.2">
      <c r="A859" s="89"/>
      <c r="B859" s="89"/>
      <c r="C859" s="68">
        <f t="shared" ref="C859:M859" si="1565">SUM(C857:C858)</f>
        <v>22075</v>
      </c>
      <c r="D859" s="68">
        <f t="shared" si="1565"/>
        <v>3486</v>
      </c>
      <c r="E859" s="68">
        <f t="shared" si="1565"/>
        <v>2558</v>
      </c>
      <c r="F859" s="68">
        <f t="shared" si="1565"/>
        <v>928</v>
      </c>
      <c r="G859" s="68">
        <f t="shared" si="1565"/>
        <v>18589</v>
      </c>
      <c r="H859" s="68">
        <f t="shared" si="1565"/>
        <v>0</v>
      </c>
      <c r="I859" s="68">
        <f t="shared" si="1565"/>
        <v>0</v>
      </c>
      <c r="J859" s="68">
        <f t="shared" si="1565"/>
        <v>0</v>
      </c>
      <c r="K859" s="68">
        <f t="shared" si="1565"/>
        <v>0</v>
      </c>
      <c r="L859" s="68">
        <f t="shared" si="1565"/>
        <v>0</v>
      </c>
      <c r="M859" s="68">
        <f t="shared" si="1565"/>
        <v>0</v>
      </c>
    </row>
    <row r="860" spans="1:13" s="6" customFormat="1" ht="15.75" customHeight="1" x14ac:dyDescent="0.2">
      <c r="A860" s="42" t="s">
        <v>124</v>
      </c>
      <c r="B860" s="42" t="s">
        <v>184</v>
      </c>
      <c r="C860" s="24">
        <f t="shared" ref="C860:C881" si="1566">SUM(D860,G860,H860:M860)</f>
        <v>382000</v>
      </c>
      <c r="D860" s="24">
        <f t="shared" ref="D860:D881" si="1567">SUM(E860:F860)</f>
        <v>0</v>
      </c>
      <c r="E860" s="24"/>
      <c r="F860" s="24"/>
      <c r="G860" s="24"/>
      <c r="H860" s="24"/>
      <c r="I860" s="24"/>
      <c r="J860" s="24"/>
      <c r="K860" s="24">
        <v>382000</v>
      </c>
      <c r="L860" s="24"/>
      <c r="M860" s="24"/>
    </row>
    <row r="861" spans="1:13" s="6" customFormat="1" ht="15.75" customHeight="1" x14ac:dyDescent="0.2">
      <c r="A861" s="43"/>
      <c r="B861" s="43"/>
      <c r="C861" s="24">
        <f>D861+G861+H861+I861+J861+K861+L861+M861</f>
        <v>0</v>
      </c>
      <c r="D861" s="24">
        <f>SUM(E861,F861)</f>
        <v>0</v>
      </c>
      <c r="E861" s="25"/>
      <c r="F861" s="26"/>
      <c r="G861" s="26"/>
      <c r="H861" s="24"/>
      <c r="I861" s="24"/>
      <c r="J861" s="24"/>
      <c r="K861" s="24"/>
      <c r="L861" s="24"/>
      <c r="M861" s="24"/>
    </row>
    <row r="862" spans="1:13" s="6" customFormat="1" ht="15.75" customHeight="1" x14ac:dyDescent="0.2">
      <c r="A862" s="89"/>
      <c r="B862" s="89"/>
      <c r="C862" s="68">
        <f t="shared" ref="C862:M862" si="1568">SUM(C860:C861)</f>
        <v>382000</v>
      </c>
      <c r="D862" s="68">
        <f t="shared" si="1568"/>
        <v>0</v>
      </c>
      <c r="E862" s="68">
        <f t="shared" si="1568"/>
        <v>0</v>
      </c>
      <c r="F862" s="68">
        <f t="shared" si="1568"/>
        <v>0</v>
      </c>
      <c r="G862" s="68">
        <f t="shared" si="1568"/>
        <v>0</v>
      </c>
      <c r="H862" s="68">
        <f t="shared" si="1568"/>
        <v>0</v>
      </c>
      <c r="I862" s="68">
        <f t="shared" si="1568"/>
        <v>0</v>
      </c>
      <c r="J862" s="68">
        <f t="shared" si="1568"/>
        <v>0</v>
      </c>
      <c r="K862" s="68">
        <f t="shared" si="1568"/>
        <v>382000</v>
      </c>
      <c r="L862" s="68">
        <f t="shared" si="1568"/>
        <v>0</v>
      </c>
      <c r="M862" s="68">
        <f t="shared" si="1568"/>
        <v>0</v>
      </c>
    </row>
    <row r="863" spans="1:13" s="6" customFormat="1" ht="27" customHeight="1" x14ac:dyDescent="0.2">
      <c r="A863" s="42" t="s">
        <v>124</v>
      </c>
      <c r="B863" s="42" t="s">
        <v>177</v>
      </c>
      <c r="C863" s="24">
        <f t="shared" si="1566"/>
        <v>50000</v>
      </c>
      <c r="D863" s="24">
        <f t="shared" si="1567"/>
        <v>0</v>
      </c>
      <c r="E863" s="24"/>
      <c r="F863" s="24"/>
      <c r="G863" s="24"/>
      <c r="H863" s="24"/>
      <c r="I863" s="24"/>
      <c r="J863" s="24"/>
      <c r="K863" s="24">
        <v>50000</v>
      </c>
      <c r="L863" s="24"/>
      <c r="M863" s="24"/>
    </row>
    <row r="864" spans="1:13" s="6" customFormat="1" ht="15.75" customHeight="1" x14ac:dyDescent="0.2">
      <c r="A864" s="43"/>
      <c r="B864" s="43"/>
      <c r="C864" s="24">
        <f>D864+G864+H864+I864+J864+K864+L864+M864</f>
        <v>0</v>
      </c>
      <c r="D864" s="24">
        <f>SUM(E864,F864)</f>
        <v>0</v>
      </c>
      <c r="E864" s="25"/>
      <c r="F864" s="26"/>
      <c r="G864" s="26"/>
      <c r="H864" s="24"/>
      <c r="I864" s="24"/>
      <c r="J864" s="24"/>
      <c r="K864" s="24"/>
      <c r="L864" s="24"/>
      <c r="M864" s="24"/>
    </row>
    <row r="865" spans="1:13" s="6" customFormat="1" ht="15.75" customHeight="1" x14ac:dyDescent="0.2">
      <c r="A865" s="89"/>
      <c r="B865" s="89"/>
      <c r="C865" s="68">
        <f t="shared" ref="C865:M865" si="1569">SUM(C863:C864)</f>
        <v>50000</v>
      </c>
      <c r="D865" s="68">
        <f t="shared" si="1569"/>
        <v>0</v>
      </c>
      <c r="E865" s="68">
        <f t="shared" si="1569"/>
        <v>0</v>
      </c>
      <c r="F865" s="68">
        <f t="shared" si="1569"/>
        <v>0</v>
      </c>
      <c r="G865" s="68">
        <f t="shared" si="1569"/>
        <v>0</v>
      </c>
      <c r="H865" s="68">
        <f t="shared" si="1569"/>
        <v>0</v>
      </c>
      <c r="I865" s="68">
        <f t="shared" si="1569"/>
        <v>0</v>
      </c>
      <c r="J865" s="68">
        <f t="shared" si="1569"/>
        <v>0</v>
      </c>
      <c r="K865" s="68">
        <f t="shared" si="1569"/>
        <v>50000</v>
      </c>
      <c r="L865" s="68">
        <f t="shared" si="1569"/>
        <v>0</v>
      </c>
      <c r="M865" s="68">
        <f t="shared" si="1569"/>
        <v>0</v>
      </c>
    </row>
    <row r="866" spans="1:13" s="6" customFormat="1" ht="27" customHeight="1" x14ac:dyDescent="0.2">
      <c r="A866" s="42" t="s">
        <v>124</v>
      </c>
      <c r="B866" s="42" t="s">
        <v>197</v>
      </c>
      <c r="C866" s="24">
        <f t="shared" si="1566"/>
        <v>50000</v>
      </c>
      <c r="D866" s="24">
        <f t="shared" si="1567"/>
        <v>0</v>
      </c>
      <c r="E866" s="24"/>
      <c r="F866" s="24"/>
      <c r="G866" s="24"/>
      <c r="H866" s="24"/>
      <c r="I866" s="24"/>
      <c r="J866" s="24"/>
      <c r="K866" s="26">
        <v>50000</v>
      </c>
      <c r="L866" s="24"/>
      <c r="M866" s="24"/>
    </row>
    <row r="867" spans="1:13" s="6" customFormat="1" ht="15.75" customHeight="1" x14ac:dyDescent="0.2">
      <c r="A867" s="43"/>
      <c r="B867" s="43"/>
      <c r="C867" s="24">
        <f>D867+G867+H867+I867+J867+K867+L867+M867</f>
        <v>0</v>
      </c>
      <c r="D867" s="24">
        <f>SUM(E867,F867)</f>
        <v>0</v>
      </c>
      <c r="E867" s="25"/>
      <c r="F867" s="26"/>
      <c r="G867" s="26"/>
      <c r="H867" s="24"/>
      <c r="I867" s="24"/>
      <c r="J867" s="24"/>
      <c r="K867" s="24"/>
      <c r="L867" s="24"/>
      <c r="M867" s="24"/>
    </row>
    <row r="868" spans="1:13" s="6" customFormat="1" ht="15.75" customHeight="1" x14ac:dyDescent="0.2">
      <c r="A868" s="89"/>
      <c r="B868" s="89"/>
      <c r="C868" s="68">
        <f t="shared" ref="C868:M868" si="1570">SUM(C866:C867)</f>
        <v>50000</v>
      </c>
      <c r="D868" s="68">
        <f t="shared" si="1570"/>
        <v>0</v>
      </c>
      <c r="E868" s="68">
        <f t="shared" si="1570"/>
        <v>0</v>
      </c>
      <c r="F868" s="68">
        <f t="shared" si="1570"/>
        <v>0</v>
      </c>
      <c r="G868" s="68">
        <f t="shared" si="1570"/>
        <v>0</v>
      </c>
      <c r="H868" s="68">
        <f t="shared" si="1570"/>
        <v>0</v>
      </c>
      <c r="I868" s="68">
        <f t="shared" si="1570"/>
        <v>0</v>
      </c>
      <c r="J868" s="68">
        <f t="shared" si="1570"/>
        <v>0</v>
      </c>
      <c r="K868" s="68">
        <f t="shared" si="1570"/>
        <v>50000</v>
      </c>
      <c r="L868" s="68">
        <f t="shared" si="1570"/>
        <v>0</v>
      </c>
      <c r="M868" s="68">
        <f t="shared" si="1570"/>
        <v>0</v>
      </c>
    </row>
    <row r="869" spans="1:13" s="6" customFormat="1" ht="27.75" customHeight="1" x14ac:dyDescent="0.2">
      <c r="A869" s="42" t="s">
        <v>125</v>
      </c>
      <c r="B869" s="42" t="s">
        <v>172</v>
      </c>
      <c r="C869" s="24">
        <f t="shared" si="1566"/>
        <v>350000</v>
      </c>
      <c r="D869" s="24">
        <f t="shared" si="1567"/>
        <v>0</v>
      </c>
      <c r="E869" s="24"/>
      <c r="F869" s="24"/>
      <c r="G869" s="24">
        <v>1828</v>
      </c>
      <c r="H869" s="24"/>
      <c r="I869" s="24"/>
      <c r="J869" s="24"/>
      <c r="K869" s="24"/>
      <c r="L869" s="24">
        <v>348172</v>
      </c>
      <c r="M869" s="24"/>
    </row>
    <row r="870" spans="1:13" s="6" customFormat="1" ht="15.75" customHeight="1" x14ac:dyDescent="0.2">
      <c r="A870" s="43"/>
      <c r="B870" s="43"/>
      <c r="C870" s="24">
        <f>D870+G870+H870+I870+J870+K870+L870+M870</f>
        <v>0</v>
      </c>
      <c r="D870" s="24">
        <f>SUM(E870,F870)</f>
        <v>0</v>
      </c>
      <c r="E870" s="25"/>
      <c r="F870" s="26"/>
      <c r="G870" s="26">
        <v>500</v>
      </c>
      <c r="H870" s="24"/>
      <c r="I870" s="24"/>
      <c r="J870" s="24"/>
      <c r="K870" s="24">
        <v>100000</v>
      </c>
      <c r="L870" s="24">
        <v>-100500</v>
      </c>
      <c r="M870" s="24"/>
    </row>
    <row r="871" spans="1:13" s="6" customFormat="1" ht="15.75" customHeight="1" x14ac:dyDescent="0.2">
      <c r="A871" s="89"/>
      <c r="B871" s="89"/>
      <c r="C871" s="68">
        <f t="shared" ref="C871:M871" si="1571">SUM(C869:C870)</f>
        <v>350000</v>
      </c>
      <c r="D871" s="68">
        <f t="shared" si="1571"/>
        <v>0</v>
      </c>
      <c r="E871" s="68">
        <f t="shared" si="1571"/>
        <v>0</v>
      </c>
      <c r="F871" s="68">
        <f t="shared" si="1571"/>
        <v>0</v>
      </c>
      <c r="G871" s="68">
        <f t="shared" si="1571"/>
        <v>2328</v>
      </c>
      <c r="H871" s="68">
        <f t="shared" si="1571"/>
        <v>0</v>
      </c>
      <c r="I871" s="68">
        <f t="shared" si="1571"/>
        <v>0</v>
      </c>
      <c r="J871" s="68">
        <f t="shared" si="1571"/>
        <v>0</v>
      </c>
      <c r="K871" s="68">
        <f t="shared" si="1571"/>
        <v>100000</v>
      </c>
      <c r="L871" s="68">
        <f t="shared" si="1571"/>
        <v>247672</v>
      </c>
      <c r="M871" s="68">
        <f t="shared" si="1571"/>
        <v>0</v>
      </c>
    </row>
    <row r="872" spans="1:13" s="6" customFormat="1" ht="28.5" customHeight="1" x14ac:dyDescent="0.2">
      <c r="A872" s="103" t="s">
        <v>125</v>
      </c>
      <c r="B872" s="42" t="s">
        <v>84</v>
      </c>
      <c r="C872" s="24">
        <f t="shared" si="1566"/>
        <v>15000</v>
      </c>
      <c r="D872" s="24">
        <f t="shared" si="1567"/>
        <v>0</v>
      </c>
      <c r="E872" s="24"/>
      <c r="F872" s="24"/>
      <c r="G872" s="24"/>
      <c r="H872" s="26">
        <v>15000</v>
      </c>
      <c r="I872" s="24"/>
      <c r="J872" s="24"/>
      <c r="K872" s="24"/>
      <c r="L872" s="24"/>
      <c r="M872" s="24"/>
    </row>
    <row r="873" spans="1:13" s="6" customFormat="1" ht="15.75" customHeight="1" x14ac:dyDescent="0.2">
      <c r="A873" s="43"/>
      <c r="B873" s="43"/>
      <c r="C873" s="24">
        <f>D873+G873+H873+I873+J873+K873+L873+M873</f>
        <v>0</v>
      </c>
      <c r="D873" s="24">
        <f>SUM(E873,F873)</f>
        <v>0</v>
      </c>
      <c r="E873" s="25"/>
      <c r="F873" s="26"/>
      <c r="G873" s="26"/>
      <c r="H873" s="24"/>
      <c r="I873" s="24"/>
      <c r="J873" s="24"/>
      <c r="K873" s="24"/>
      <c r="L873" s="24"/>
      <c r="M873" s="24"/>
    </row>
    <row r="874" spans="1:13" s="6" customFormat="1" ht="15.75" customHeight="1" x14ac:dyDescent="0.2">
      <c r="A874" s="89"/>
      <c r="B874" s="89"/>
      <c r="C874" s="68">
        <f t="shared" ref="C874:M874" si="1572">SUM(C872:C873)</f>
        <v>15000</v>
      </c>
      <c r="D874" s="68">
        <f t="shared" si="1572"/>
        <v>0</v>
      </c>
      <c r="E874" s="68">
        <f t="shared" si="1572"/>
        <v>0</v>
      </c>
      <c r="F874" s="68">
        <f t="shared" si="1572"/>
        <v>0</v>
      </c>
      <c r="G874" s="68">
        <f t="shared" si="1572"/>
        <v>0</v>
      </c>
      <c r="H874" s="68">
        <f t="shared" si="1572"/>
        <v>15000</v>
      </c>
      <c r="I874" s="68">
        <f t="shared" si="1572"/>
        <v>0</v>
      </c>
      <c r="J874" s="68">
        <f t="shared" si="1572"/>
        <v>0</v>
      </c>
      <c r="K874" s="68">
        <f t="shared" si="1572"/>
        <v>0</v>
      </c>
      <c r="L874" s="68">
        <f t="shared" si="1572"/>
        <v>0</v>
      </c>
      <c r="M874" s="68">
        <f t="shared" si="1572"/>
        <v>0</v>
      </c>
    </row>
    <row r="875" spans="1:13" s="6" customFormat="1" ht="28.5" customHeight="1" x14ac:dyDescent="0.2">
      <c r="A875" s="103" t="s">
        <v>125</v>
      </c>
      <c r="B875" s="42" t="s">
        <v>233</v>
      </c>
      <c r="C875" s="24">
        <f t="shared" ref="C875" si="1573">SUM(D875,G875,H875:M875)</f>
        <v>11415</v>
      </c>
      <c r="D875" s="24">
        <f t="shared" ref="D875" si="1574">SUM(E875:F875)</f>
        <v>10049</v>
      </c>
      <c r="E875" s="24">
        <v>8076</v>
      </c>
      <c r="F875" s="24">
        <v>1973</v>
      </c>
      <c r="G875" s="24">
        <v>1366</v>
      </c>
      <c r="H875" s="26"/>
      <c r="I875" s="24"/>
      <c r="J875" s="24"/>
      <c r="K875" s="24"/>
      <c r="L875" s="24"/>
      <c r="M875" s="24"/>
    </row>
    <row r="876" spans="1:13" s="6" customFormat="1" ht="15.75" customHeight="1" x14ac:dyDescent="0.2">
      <c r="A876" s="43"/>
      <c r="B876" s="43"/>
      <c r="C876" s="24">
        <f>D876+G876+H876+I876+J876+K876+L876+M876</f>
        <v>3234</v>
      </c>
      <c r="D876" s="24">
        <f>SUM(E876,F876)</f>
        <v>3234</v>
      </c>
      <c r="E876" s="25">
        <v>2695</v>
      </c>
      <c r="F876" s="26">
        <v>539</v>
      </c>
      <c r="G876" s="26"/>
      <c r="H876" s="24"/>
      <c r="I876" s="24"/>
      <c r="J876" s="24"/>
      <c r="K876" s="24"/>
      <c r="L876" s="24"/>
      <c r="M876" s="24"/>
    </row>
    <row r="877" spans="1:13" s="6" customFormat="1" ht="15.75" customHeight="1" x14ac:dyDescent="0.2">
      <c r="A877" s="89"/>
      <c r="B877" s="89"/>
      <c r="C877" s="68">
        <f t="shared" ref="C877:M877" si="1575">SUM(C875:C876)</f>
        <v>14649</v>
      </c>
      <c r="D877" s="68">
        <f t="shared" si="1575"/>
        <v>13283</v>
      </c>
      <c r="E877" s="68">
        <f t="shared" si="1575"/>
        <v>10771</v>
      </c>
      <c r="F877" s="68">
        <f t="shared" si="1575"/>
        <v>2512</v>
      </c>
      <c r="G877" s="68">
        <f t="shared" si="1575"/>
        <v>1366</v>
      </c>
      <c r="H877" s="68">
        <f t="shared" si="1575"/>
        <v>0</v>
      </c>
      <c r="I877" s="68">
        <f t="shared" si="1575"/>
        <v>0</v>
      </c>
      <c r="J877" s="68">
        <f t="shared" si="1575"/>
        <v>0</v>
      </c>
      <c r="K877" s="68">
        <f t="shared" si="1575"/>
        <v>0</v>
      </c>
      <c r="L877" s="68">
        <f t="shared" si="1575"/>
        <v>0</v>
      </c>
      <c r="M877" s="68">
        <f t="shared" si="1575"/>
        <v>0</v>
      </c>
    </row>
    <row r="878" spans="1:13" s="6" customFormat="1" ht="28.5" customHeight="1" x14ac:dyDescent="0.2">
      <c r="A878" s="103" t="s">
        <v>125</v>
      </c>
      <c r="B878" s="42" t="s">
        <v>214</v>
      </c>
      <c r="C878" s="24">
        <f t="shared" ref="C878" si="1576">SUM(D878,G878,H878:M878)</f>
        <v>651981</v>
      </c>
      <c r="D878" s="24">
        <f t="shared" ref="D878" si="1577">SUM(E878:F878)</f>
        <v>0</v>
      </c>
      <c r="E878" s="24"/>
      <c r="F878" s="24"/>
      <c r="G878" s="24">
        <v>191016</v>
      </c>
      <c r="H878" s="26"/>
      <c r="I878" s="24"/>
      <c r="J878" s="24">
        <v>460965</v>
      </c>
      <c r="K878" s="24"/>
      <c r="L878" s="24"/>
      <c r="M878" s="24"/>
    </row>
    <row r="879" spans="1:13" s="6" customFormat="1" ht="15.75" customHeight="1" x14ac:dyDescent="0.2">
      <c r="A879" s="43"/>
      <c r="B879" s="43"/>
      <c r="C879" s="24">
        <f>D879+G879+H879+I879+J879+K879+L879+M879</f>
        <v>0</v>
      </c>
      <c r="D879" s="24">
        <f>SUM(E879,F879)</f>
        <v>0</v>
      </c>
      <c r="E879" s="25"/>
      <c r="F879" s="26"/>
      <c r="G879" s="26"/>
      <c r="H879" s="24"/>
      <c r="I879" s="24"/>
      <c r="J879" s="24"/>
      <c r="K879" s="24"/>
      <c r="L879" s="24"/>
      <c r="M879" s="24"/>
    </row>
    <row r="880" spans="1:13" s="6" customFormat="1" ht="15.75" customHeight="1" x14ac:dyDescent="0.2">
      <c r="A880" s="89"/>
      <c r="B880" s="89"/>
      <c r="C880" s="68">
        <f t="shared" ref="C880:M880" si="1578">SUM(C878:C879)</f>
        <v>651981</v>
      </c>
      <c r="D880" s="68">
        <f t="shared" si="1578"/>
        <v>0</v>
      </c>
      <c r="E880" s="68">
        <f t="shared" si="1578"/>
        <v>0</v>
      </c>
      <c r="F880" s="68">
        <f t="shared" si="1578"/>
        <v>0</v>
      </c>
      <c r="G880" s="68">
        <f t="shared" si="1578"/>
        <v>191016</v>
      </c>
      <c r="H880" s="68">
        <f t="shared" si="1578"/>
        <v>0</v>
      </c>
      <c r="I880" s="68">
        <f t="shared" si="1578"/>
        <v>0</v>
      </c>
      <c r="J880" s="68">
        <f t="shared" si="1578"/>
        <v>460965</v>
      </c>
      <c r="K880" s="68">
        <f t="shared" si="1578"/>
        <v>0</v>
      </c>
      <c r="L880" s="68">
        <f t="shared" si="1578"/>
        <v>0</v>
      </c>
      <c r="M880" s="68">
        <f t="shared" si="1578"/>
        <v>0</v>
      </c>
    </row>
    <row r="881" spans="1:13" s="6" customFormat="1" ht="15.75" customHeight="1" x14ac:dyDescent="0.2">
      <c r="A881" s="104">
        <v>10.92</v>
      </c>
      <c r="B881" s="42" t="s">
        <v>179</v>
      </c>
      <c r="C881" s="24">
        <f t="shared" si="1566"/>
        <v>247280</v>
      </c>
      <c r="D881" s="24">
        <f t="shared" si="1567"/>
        <v>37100</v>
      </c>
      <c r="E881" s="24">
        <v>30000</v>
      </c>
      <c r="F881" s="24">
        <v>7100</v>
      </c>
      <c r="G881" s="24">
        <v>210180</v>
      </c>
      <c r="H881" s="26"/>
      <c r="I881" s="24"/>
      <c r="J881" s="24"/>
      <c r="K881" s="24"/>
      <c r="L881" s="24"/>
      <c r="M881" s="24"/>
    </row>
    <row r="882" spans="1:13" s="6" customFormat="1" ht="15.75" customHeight="1" x14ac:dyDescent="0.2">
      <c r="A882" s="43"/>
      <c r="B882" s="43"/>
      <c r="C882" s="24">
        <f>D882+G882+H882+I882+J882+K882+L882+M882</f>
        <v>0</v>
      </c>
      <c r="D882" s="24">
        <f>SUM(E882,F882)</f>
        <v>28000</v>
      </c>
      <c r="E882" s="25">
        <v>20000</v>
      </c>
      <c r="F882" s="26">
        <v>8000</v>
      </c>
      <c r="G882" s="26">
        <v>-28000</v>
      </c>
      <c r="H882" s="24"/>
      <c r="I882" s="24"/>
      <c r="J882" s="24"/>
      <c r="K882" s="24"/>
      <c r="L882" s="24"/>
      <c r="M882" s="24"/>
    </row>
    <row r="883" spans="1:13" s="6" customFormat="1" ht="15.75" customHeight="1" x14ac:dyDescent="0.2">
      <c r="A883" s="89"/>
      <c r="B883" s="89"/>
      <c r="C883" s="68">
        <f t="shared" ref="C883:M883" si="1579">SUM(C881:C882)</f>
        <v>247280</v>
      </c>
      <c r="D883" s="68">
        <f t="shared" si="1579"/>
        <v>65100</v>
      </c>
      <c r="E883" s="68">
        <f t="shared" si="1579"/>
        <v>50000</v>
      </c>
      <c r="F883" s="68">
        <f t="shared" si="1579"/>
        <v>15100</v>
      </c>
      <c r="G883" s="68">
        <f t="shared" si="1579"/>
        <v>182180</v>
      </c>
      <c r="H883" s="68">
        <f t="shared" si="1579"/>
        <v>0</v>
      </c>
      <c r="I883" s="68">
        <f t="shared" si="1579"/>
        <v>0</v>
      </c>
      <c r="J883" s="68">
        <f t="shared" si="1579"/>
        <v>0</v>
      </c>
      <c r="K883" s="68">
        <f t="shared" si="1579"/>
        <v>0</v>
      </c>
      <c r="L883" s="68">
        <f t="shared" si="1579"/>
        <v>0</v>
      </c>
      <c r="M883" s="68">
        <f t="shared" si="1579"/>
        <v>0</v>
      </c>
    </row>
    <row r="884" spans="1:13" s="6" customFormat="1" ht="15.75" customHeight="1" x14ac:dyDescent="0.2">
      <c r="A884" s="104">
        <v>10.92</v>
      </c>
      <c r="B884" s="42" t="s">
        <v>340</v>
      </c>
      <c r="C884" s="24">
        <f t="shared" ref="C884" si="1580">SUM(D884,G884,H884:M884)</f>
        <v>4387</v>
      </c>
      <c r="D884" s="24">
        <f t="shared" ref="D884" si="1581">SUM(E884:F884)</f>
        <v>2087</v>
      </c>
      <c r="E884" s="24">
        <v>1688</v>
      </c>
      <c r="F884" s="24">
        <v>399</v>
      </c>
      <c r="G884" s="24"/>
      <c r="H884" s="26"/>
      <c r="I884" s="24"/>
      <c r="J884" s="24"/>
      <c r="K884" s="24">
        <v>2300</v>
      </c>
      <c r="L884" s="24"/>
      <c r="M884" s="24"/>
    </row>
    <row r="885" spans="1:13" s="6" customFormat="1" ht="15.75" customHeight="1" x14ac:dyDescent="0.2">
      <c r="A885" s="43"/>
      <c r="B885" s="43"/>
      <c r="C885" s="24">
        <f>D885+G885+H885+I885+J885+K885+L885+M885</f>
        <v>0</v>
      </c>
      <c r="D885" s="24">
        <f>SUM(E885,F885)</f>
        <v>0</v>
      </c>
      <c r="E885" s="25"/>
      <c r="F885" s="26"/>
      <c r="G885" s="26"/>
      <c r="H885" s="24"/>
      <c r="I885" s="24"/>
      <c r="J885" s="24"/>
      <c r="K885" s="24"/>
      <c r="L885" s="24"/>
      <c r="M885" s="24"/>
    </row>
    <row r="886" spans="1:13" s="6" customFormat="1" ht="15.75" customHeight="1" x14ac:dyDescent="0.2">
      <c r="A886" s="89"/>
      <c r="B886" s="89"/>
      <c r="C886" s="68">
        <f t="shared" ref="C886:M886" si="1582">SUM(C884:C885)</f>
        <v>4387</v>
      </c>
      <c r="D886" s="68">
        <f t="shared" si="1582"/>
        <v>2087</v>
      </c>
      <c r="E886" s="68">
        <f t="shared" si="1582"/>
        <v>1688</v>
      </c>
      <c r="F886" s="68">
        <f t="shared" si="1582"/>
        <v>399</v>
      </c>
      <c r="G886" s="68">
        <f t="shared" si="1582"/>
        <v>0</v>
      </c>
      <c r="H886" s="68">
        <f t="shared" si="1582"/>
        <v>0</v>
      </c>
      <c r="I886" s="68">
        <f t="shared" si="1582"/>
        <v>0</v>
      </c>
      <c r="J886" s="68">
        <f t="shared" si="1582"/>
        <v>0</v>
      </c>
      <c r="K886" s="68">
        <f t="shared" si="1582"/>
        <v>2300</v>
      </c>
      <c r="L886" s="68">
        <f t="shared" si="1582"/>
        <v>0</v>
      </c>
      <c r="M886" s="68">
        <f t="shared" si="1582"/>
        <v>0</v>
      </c>
    </row>
    <row r="887" spans="1:13" s="6" customFormat="1" ht="25.5" customHeight="1" x14ac:dyDescent="0.2">
      <c r="A887" s="104">
        <v>10.92</v>
      </c>
      <c r="B887" s="42" t="s">
        <v>234</v>
      </c>
      <c r="C887" s="24">
        <f t="shared" ref="C887:C890" si="1583">SUM(D887,G887,H887:M887)</f>
        <v>91794</v>
      </c>
      <c r="D887" s="24">
        <f t="shared" ref="D887:D890" si="1584">SUM(E887:F887)</f>
        <v>76772</v>
      </c>
      <c r="E887" s="24">
        <v>62122</v>
      </c>
      <c r="F887" s="24">
        <v>14650</v>
      </c>
      <c r="G887" s="24">
        <v>15022</v>
      </c>
      <c r="H887" s="26"/>
      <c r="I887" s="24"/>
      <c r="J887" s="24"/>
      <c r="K887" s="24"/>
      <c r="L887" s="24"/>
      <c r="M887" s="24"/>
    </row>
    <row r="888" spans="1:13" s="6" customFormat="1" ht="15.75" customHeight="1" x14ac:dyDescent="0.2">
      <c r="A888" s="43"/>
      <c r="B888" s="43"/>
      <c r="C888" s="24">
        <f>D888+G888+H888+I888+J888+K888+L888+M888</f>
        <v>-30441</v>
      </c>
      <c r="D888" s="24">
        <f>SUM(E888,F888)</f>
        <v>-30441</v>
      </c>
      <c r="E888" s="25">
        <v>-26391</v>
      </c>
      <c r="F888" s="26">
        <v>-4050</v>
      </c>
      <c r="G888" s="26"/>
      <c r="H888" s="24"/>
      <c r="I888" s="24"/>
      <c r="J888" s="24"/>
      <c r="K888" s="24"/>
      <c r="L888" s="24"/>
      <c r="M888" s="24"/>
    </row>
    <row r="889" spans="1:13" s="6" customFormat="1" ht="15.75" customHeight="1" x14ac:dyDescent="0.2">
      <c r="A889" s="89"/>
      <c r="B889" s="89"/>
      <c r="C889" s="68">
        <f t="shared" ref="C889:M889" si="1585">SUM(C887:C888)</f>
        <v>61353</v>
      </c>
      <c r="D889" s="68">
        <f t="shared" si="1585"/>
        <v>46331</v>
      </c>
      <c r="E889" s="68">
        <f t="shared" si="1585"/>
        <v>35731</v>
      </c>
      <c r="F889" s="68">
        <f t="shared" si="1585"/>
        <v>10600</v>
      </c>
      <c r="G889" s="68">
        <f t="shared" si="1585"/>
        <v>15022</v>
      </c>
      <c r="H889" s="68">
        <f t="shared" si="1585"/>
        <v>0</v>
      </c>
      <c r="I889" s="68">
        <f t="shared" si="1585"/>
        <v>0</v>
      </c>
      <c r="J889" s="68">
        <f t="shared" si="1585"/>
        <v>0</v>
      </c>
      <c r="K889" s="68">
        <f t="shared" si="1585"/>
        <v>0</v>
      </c>
      <c r="L889" s="68">
        <f t="shared" si="1585"/>
        <v>0</v>
      </c>
      <c r="M889" s="68">
        <f t="shared" si="1585"/>
        <v>0</v>
      </c>
    </row>
    <row r="890" spans="1:13" s="6" customFormat="1" ht="15.75" customHeight="1" x14ac:dyDescent="0.2">
      <c r="A890" s="104">
        <v>10.92</v>
      </c>
      <c r="B890" s="42" t="s">
        <v>182</v>
      </c>
      <c r="C890" s="24">
        <f t="shared" si="1583"/>
        <v>132218</v>
      </c>
      <c r="D890" s="24">
        <f t="shared" si="1584"/>
        <v>2605</v>
      </c>
      <c r="E890" s="24">
        <v>2106</v>
      </c>
      <c r="F890" s="24">
        <v>499</v>
      </c>
      <c r="G890" s="24">
        <v>76534</v>
      </c>
      <c r="H890" s="26"/>
      <c r="I890" s="24"/>
      <c r="J890" s="24">
        <v>18300</v>
      </c>
      <c r="K890" s="24"/>
      <c r="L890" s="24">
        <v>34779</v>
      </c>
      <c r="M890" s="24"/>
    </row>
    <row r="891" spans="1:13" s="6" customFormat="1" ht="15.75" customHeight="1" x14ac:dyDescent="0.2">
      <c r="A891" s="43"/>
      <c r="B891" s="43"/>
      <c r="C891" s="24">
        <f>D891+G891+H891+I891+J891+K891+L891+M891</f>
        <v>0</v>
      </c>
      <c r="D891" s="24">
        <f>SUM(E891,F891)</f>
        <v>0</v>
      </c>
      <c r="E891" s="25"/>
      <c r="F891" s="26"/>
      <c r="G891" s="26"/>
      <c r="H891" s="24"/>
      <c r="I891" s="24"/>
      <c r="J891" s="24"/>
      <c r="K891" s="24"/>
      <c r="L891" s="24"/>
      <c r="M891" s="24"/>
    </row>
    <row r="892" spans="1:13" s="6" customFormat="1" ht="15.75" customHeight="1" x14ac:dyDescent="0.2">
      <c r="A892" s="89"/>
      <c r="B892" s="89"/>
      <c r="C892" s="68">
        <f t="shared" ref="C892:M892" si="1586">SUM(C890:C891)</f>
        <v>132218</v>
      </c>
      <c r="D892" s="68">
        <f t="shared" si="1586"/>
        <v>2605</v>
      </c>
      <c r="E892" s="68">
        <f t="shared" si="1586"/>
        <v>2106</v>
      </c>
      <c r="F892" s="68">
        <f t="shared" si="1586"/>
        <v>499</v>
      </c>
      <c r="G892" s="68">
        <f t="shared" si="1586"/>
        <v>76534</v>
      </c>
      <c r="H892" s="68">
        <f t="shared" si="1586"/>
        <v>0</v>
      </c>
      <c r="I892" s="68">
        <f t="shared" si="1586"/>
        <v>0</v>
      </c>
      <c r="J892" s="68">
        <f t="shared" si="1586"/>
        <v>18300</v>
      </c>
      <c r="K892" s="68">
        <f t="shared" si="1586"/>
        <v>0</v>
      </c>
      <c r="L892" s="68">
        <f t="shared" si="1586"/>
        <v>34779</v>
      </c>
      <c r="M892" s="68">
        <f t="shared" si="1586"/>
        <v>0</v>
      </c>
    </row>
    <row r="893" spans="1:13" s="11" customFormat="1" ht="15.75" customHeight="1" x14ac:dyDescent="0.2">
      <c r="A893" s="52"/>
      <c r="B893" s="52" t="s">
        <v>0</v>
      </c>
      <c r="C893" s="52">
        <f t="shared" ref="C893:M893" si="1587">SUM(C120,C153,C204,C235,C424,C427,C605,C608,C809)</f>
        <v>52475254</v>
      </c>
      <c r="D893" s="52">
        <f t="shared" si="1587"/>
        <v>26577067</v>
      </c>
      <c r="E893" s="52">
        <f t="shared" si="1587"/>
        <v>21243476</v>
      </c>
      <c r="F893" s="52">
        <f t="shared" si="1587"/>
        <v>5333591</v>
      </c>
      <c r="G893" s="52">
        <f t="shared" si="1587"/>
        <v>16118593</v>
      </c>
      <c r="H893" s="52">
        <f t="shared" si="1587"/>
        <v>1319138</v>
      </c>
      <c r="I893" s="52">
        <f t="shared" si="1587"/>
        <v>5050</v>
      </c>
      <c r="J893" s="52">
        <f t="shared" si="1587"/>
        <v>5749120</v>
      </c>
      <c r="K893" s="52">
        <f t="shared" si="1587"/>
        <v>1336975</v>
      </c>
      <c r="L893" s="52">
        <f t="shared" si="1587"/>
        <v>1369311</v>
      </c>
      <c r="M893" s="52">
        <f t="shared" si="1587"/>
        <v>0</v>
      </c>
    </row>
    <row r="894" spans="1:13" s="6" customFormat="1" ht="15.75" customHeight="1" x14ac:dyDescent="0.2">
      <c r="A894" s="105"/>
      <c r="B894" s="109" t="s">
        <v>358</v>
      </c>
      <c r="C894" s="70">
        <f>D894+G894+H894+I894+J894+K894+L894+M894</f>
        <v>-237285</v>
      </c>
      <c r="D894" s="70">
        <f>SUM(E894,F894)</f>
        <v>152024</v>
      </c>
      <c r="E894" s="71">
        <f t="shared" ref="E894:M894" si="1588">SUM(E810,E609,E606,E428,E425,E236,E205,E154,E121)</f>
        <v>33055</v>
      </c>
      <c r="F894" s="71">
        <f t="shared" si="1588"/>
        <v>118969</v>
      </c>
      <c r="G894" s="71">
        <f t="shared" si="1588"/>
        <v>-158485</v>
      </c>
      <c r="H894" s="71">
        <f t="shared" si="1588"/>
        <v>-20000</v>
      </c>
      <c r="I894" s="71">
        <f t="shared" si="1588"/>
        <v>0</v>
      </c>
      <c r="J894" s="71">
        <f t="shared" si="1588"/>
        <v>-264271</v>
      </c>
      <c r="K894" s="71">
        <f t="shared" si="1588"/>
        <v>120287</v>
      </c>
      <c r="L894" s="71">
        <f t="shared" si="1588"/>
        <v>-66840</v>
      </c>
      <c r="M894" s="71">
        <f t="shared" si="1588"/>
        <v>0</v>
      </c>
    </row>
    <row r="895" spans="1:13" s="6" customFormat="1" ht="15.75" customHeight="1" x14ac:dyDescent="0.2">
      <c r="A895" s="84"/>
      <c r="B895" s="84" t="s">
        <v>357</v>
      </c>
      <c r="C895" s="68">
        <f>SUM(C893,C894)</f>
        <v>52237969</v>
      </c>
      <c r="D895" s="68">
        <f t="shared" ref="D895:M895" si="1589">SUM(D893,D894)</f>
        <v>26729091</v>
      </c>
      <c r="E895" s="68">
        <f t="shared" si="1589"/>
        <v>21276531</v>
      </c>
      <c r="F895" s="68">
        <f t="shared" si="1589"/>
        <v>5452560</v>
      </c>
      <c r="G895" s="68">
        <f t="shared" si="1589"/>
        <v>15960108</v>
      </c>
      <c r="H895" s="68">
        <f t="shared" si="1589"/>
        <v>1299138</v>
      </c>
      <c r="I895" s="68">
        <f t="shared" si="1589"/>
        <v>5050</v>
      </c>
      <c r="J895" s="68">
        <f t="shared" si="1589"/>
        <v>5484849</v>
      </c>
      <c r="K895" s="68">
        <f t="shared" si="1589"/>
        <v>1457262</v>
      </c>
      <c r="L895" s="68">
        <f t="shared" si="1589"/>
        <v>1302471</v>
      </c>
      <c r="M895" s="68">
        <f t="shared" si="1589"/>
        <v>0</v>
      </c>
    </row>
    <row r="896" spans="1:13" s="11" customFormat="1" ht="15.75" customHeight="1" x14ac:dyDescent="0.2">
      <c r="A896" s="61"/>
      <c r="B896" s="61" t="s">
        <v>193</v>
      </c>
      <c r="C896" s="61">
        <f>C897+C898+C899+C900+C901+C903+C902</f>
        <v>-4629961</v>
      </c>
      <c r="D896" s="62"/>
      <c r="E896" s="62"/>
      <c r="F896" s="62"/>
      <c r="G896" s="62"/>
      <c r="H896" s="62"/>
      <c r="I896" s="62"/>
      <c r="J896" s="62"/>
      <c r="K896" s="62"/>
      <c r="L896" s="62"/>
      <c r="M896" s="62"/>
    </row>
    <row r="897" spans="1:16" s="11" customFormat="1" ht="36" customHeight="1" x14ac:dyDescent="0.2">
      <c r="A897" s="31"/>
      <c r="B897" s="81" t="s">
        <v>342</v>
      </c>
      <c r="C897" s="31">
        <v>-1794454</v>
      </c>
      <c r="D897" s="53"/>
      <c r="E897" s="53"/>
      <c r="F897" s="53"/>
      <c r="G897" s="53"/>
      <c r="H897" s="53"/>
      <c r="I897" s="53"/>
      <c r="J897" s="53"/>
      <c r="K897" s="53"/>
      <c r="L897" s="53"/>
      <c r="M897" s="53"/>
    </row>
    <row r="898" spans="1:16" s="11" customFormat="1" ht="36" customHeight="1" x14ac:dyDescent="0.2">
      <c r="A898" s="31"/>
      <c r="B898" s="54" t="s">
        <v>341</v>
      </c>
      <c r="C898" s="31">
        <v>-438503</v>
      </c>
      <c r="D898" s="53"/>
      <c r="E898" s="53"/>
      <c r="F898" s="53"/>
      <c r="G898" s="53"/>
      <c r="H898" s="53"/>
      <c r="I898" s="53"/>
      <c r="J898" s="53"/>
      <c r="K898" s="53"/>
      <c r="L898" s="53"/>
      <c r="M898" s="53"/>
    </row>
    <row r="899" spans="1:16" s="11" customFormat="1" ht="36" customHeight="1" x14ac:dyDescent="0.2">
      <c r="A899" s="31"/>
      <c r="B899" s="54" t="s">
        <v>343</v>
      </c>
      <c r="C899" s="31">
        <v>-142400</v>
      </c>
      <c r="D899" s="53"/>
      <c r="E899" s="53"/>
      <c r="F899" s="53"/>
      <c r="G899" s="53"/>
      <c r="H899" s="53"/>
      <c r="I899" s="53"/>
      <c r="J899" s="53"/>
      <c r="K899" s="53"/>
      <c r="L899" s="53"/>
      <c r="M899" s="53"/>
    </row>
    <row r="900" spans="1:16" s="11" customFormat="1" ht="25.5" customHeight="1" x14ac:dyDescent="0.2">
      <c r="A900" s="31"/>
      <c r="B900" s="54" t="s">
        <v>175</v>
      </c>
      <c r="C900" s="31">
        <v>-56915</v>
      </c>
      <c r="D900" s="53"/>
      <c r="E900" s="53"/>
      <c r="F900" s="53"/>
      <c r="G900" s="53"/>
      <c r="H900" s="53"/>
      <c r="I900" s="53"/>
      <c r="J900" s="53"/>
      <c r="K900" s="53"/>
      <c r="L900" s="53"/>
      <c r="M900" s="53"/>
    </row>
    <row r="901" spans="1:16" s="11" customFormat="1" ht="36" customHeight="1" x14ac:dyDescent="0.2">
      <c r="A901" s="31"/>
      <c r="B901" s="54" t="s">
        <v>215</v>
      </c>
      <c r="C901" s="31">
        <v>-206678</v>
      </c>
      <c r="D901" s="53"/>
      <c r="E901" s="53"/>
      <c r="F901" s="53"/>
      <c r="G901" s="53"/>
      <c r="H901" s="53"/>
      <c r="I901" s="53"/>
      <c r="J901" s="53"/>
      <c r="K901" s="53"/>
      <c r="L901" s="53"/>
      <c r="M901" s="53"/>
    </row>
    <row r="902" spans="1:16" s="11" customFormat="1" ht="36" customHeight="1" x14ac:dyDescent="0.2">
      <c r="A902" s="31"/>
      <c r="B902" s="54" t="s">
        <v>359</v>
      </c>
      <c r="C902" s="31">
        <v>-20000</v>
      </c>
      <c r="D902" s="53"/>
      <c r="E902" s="53"/>
      <c r="F902" s="53"/>
      <c r="G902" s="53"/>
      <c r="H902" s="53"/>
      <c r="I902" s="53"/>
      <c r="J902" s="53">
        <f>H901-H902</f>
        <v>0</v>
      </c>
      <c r="K902" s="53"/>
      <c r="L902" s="53"/>
      <c r="M902" s="53"/>
    </row>
    <row r="903" spans="1:16" s="11" customFormat="1" ht="15.75" customHeight="1" x14ac:dyDescent="0.2">
      <c r="A903" s="76"/>
      <c r="B903" s="76" t="s">
        <v>108</v>
      </c>
      <c r="C903" s="76">
        <v>-1971011</v>
      </c>
      <c r="D903" s="10"/>
      <c r="E903" s="10"/>
      <c r="F903" s="10"/>
      <c r="G903" s="10"/>
      <c r="H903" s="10"/>
      <c r="I903" s="10"/>
      <c r="J903" s="10"/>
      <c r="K903" s="10"/>
      <c r="L903" s="10"/>
      <c r="M903" s="10"/>
    </row>
    <row r="904" spans="1:16" s="6" customFormat="1" ht="15.75" customHeight="1" x14ac:dyDescent="0.2">
      <c r="A904" s="5"/>
      <c r="B904" s="53"/>
      <c r="C904" s="53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6" s="11" customFormat="1" ht="15.75" customHeight="1" x14ac:dyDescent="0.2">
      <c r="A905" s="53"/>
      <c r="B905" s="77"/>
      <c r="C905" s="53"/>
      <c r="E905" s="53"/>
      <c r="F905" s="10"/>
      <c r="G905" s="10"/>
      <c r="H905" s="10"/>
      <c r="I905" s="10"/>
      <c r="J905" s="10"/>
      <c r="K905" s="10"/>
      <c r="L905" s="10"/>
      <c r="M905" s="10"/>
    </row>
    <row r="906" spans="1:16" s="6" customFormat="1" ht="15.75" customHeight="1" x14ac:dyDescent="0.2">
      <c r="A906" s="5"/>
      <c r="B906" s="5" t="s">
        <v>195</v>
      </c>
      <c r="C906" s="5"/>
      <c r="D906" s="5"/>
      <c r="E906" s="5"/>
      <c r="F906" s="1" t="s">
        <v>194</v>
      </c>
      <c r="G906" s="1"/>
      <c r="H906" s="1"/>
      <c r="I906" s="1"/>
      <c r="J906" s="1"/>
      <c r="K906" s="1"/>
      <c r="L906" s="1"/>
      <c r="M906" s="1"/>
    </row>
    <row r="907" spans="1:16" s="6" customFormat="1" ht="15.75" customHeight="1" x14ac:dyDescent="0.2">
      <c r="A907" s="5"/>
      <c r="B907" s="5"/>
      <c r="C907" s="53"/>
      <c r="D907" s="5"/>
      <c r="E907" s="5"/>
      <c r="F907" s="1"/>
      <c r="G907" s="1"/>
      <c r="H907" s="1"/>
      <c r="I907" s="1"/>
      <c r="J907" s="1"/>
      <c r="K907" s="1"/>
      <c r="L907" s="1"/>
      <c r="M907" s="1"/>
    </row>
    <row r="908" spans="1:16" s="6" customFormat="1" ht="15.75" customHeight="1" x14ac:dyDescent="0.2">
      <c r="A908" s="5"/>
      <c r="B908" s="5"/>
      <c r="C908" s="5"/>
      <c r="D908" s="5"/>
      <c r="E908" s="5"/>
      <c r="F908" s="1"/>
      <c r="G908" s="1"/>
      <c r="H908" s="1"/>
      <c r="I908" s="1"/>
      <c r="J908" s="1"/>
      <c r="K908" s="1"/>
      <c r="L908" s="1"/>
      <c r="M908" s="1"/>
    </row>
    <row r="909" spans="1:16" s="6" customFormat="1" ht="15.75" customHeight="1" x14ac:dyDescent="0.2">
      <c r="A909" s="5"/>
      <c r="B909" s="5"/>
      <c r="C909" s="5"/>
      <c r="D909" s="5"/>
      <c r="E909" s="5"/>
      <c r="F909" s="1"/>
      <c r="G909" s="1"/>
      <c r="H909" s="1"/>
      <c r="I909" s="1"/>
      <c r="J909" s="1"/>
      <c r="K909" s="1"/>
      <c r="L909" s="1"/>
      <c r="M909" s="1"/>
      <c r="P909" s="8"/>
    </row>
    <row r="910" spans="1:16" s="6" customFormat="1" ht="15.75" customHeight="1" x14ac:dyDescent="0.2">
      <c r="A910" s="55"/>
      <c r="B910" s="5"/>
      <c r="C910" s="5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6" s="6" customFormat="1" ht="15.75" customHeight="1" x14ac:dyDescent="0.2">
      <c r="A911" s="55"/>
      <c r="B911" s="5"/>
      <c r="C911" s="5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6" s="6" customFormat="1" ht="15.75" customHeight="1" x14ac:dyDescent="0.2">
      <c r="A912" s="55"/>
      <c r="B912" s="5"/>
      <c r="C912" s="5"/>
      <c r="D912" s="1"/>
      <c r="E912" s="1"/>
      <c r="F912" s="1"/>
      <c r="G912" s="1"/>
      <c r="H912" s="1"/>
      <c r="I912" s="72"/>
      <c r="J912" s="1"/>
      <c r="K912" s="1"/>
      <c r="L912" s="1"/>
      <c r="M912" s="1"/>
      <c r="P912" s="75"/>
    </row>
    <row r="913" spans="1:13" s="6" customFormat="1" ht="15.75" customHeight="1" x14ac:dyDescent="0.2">
      <c r="A913" s="55"/>
      <c r="B913" s="5"/>
      <c r="C913" s="5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 s="6" customFormat="1" ht="15.75" customHeight="1" x14ac:dyDescent="0.2">
      <c r="A914" s="55"/>
      <c r="B914" s="5"/>
      <c r="C914" s="5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 s="6" customFormat="1" ht="15.75" customHeight="1" x14ac:dyDescent="0.2">
      <c r="A915" s="5"/>
      <c r="B915" s="5"/>
      <c r="C915" s="5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 s="6" customFormat="1" ht="15.75" customHeight="1" x14ac:dyDescent="0.2">
      <c r="A916" s="5"/>
      <c r="B916" s="5"/>
      <c r="C916" s="5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 s="6" customFormat="1" ht="15.75" customHeight="1" x14ac:dyDescent="0.2">
      <c r="A917" s="5"/>
      <c r="B917" s="5"/>
      <c r="C917" s="5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 s="6" customFormat="1" ht="15.75" customHeight="1" x14ac:dyDescent="0.2">
      <c r="A918" s="5"/>
      <c r="B918" s="5"/>
      <c r="C918" s="5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 s="6" customFormat="1" ht="15.75" customHeight="1" x14ac:dyDescent="0.2">
      <c r="A919" s="5"/>
      <c r="B919" s="5"/>
      <c r="C919" s="5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 s="6" customFormat="1" ht="15.75" customHeight="1" x14ac:dyDescent="0.2">
      <c r="A920" s="5"/>
      <c r="B920" s="5"/>
      <c r="C920" s="5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 s="6" customFormat="1" ht="15.75" customHeight="1" x14ac:dyDescent="0.2">
      <c r="A921" s="5"/>
      <c r="B921" s="5"/>
      <c r="C921" s="5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 s="6" customFormat="1" ht="15.75" customHeight="1" x14ac:dyDescent="0.2">
      <c r="A922" s="5"/>
      <c r="B922" s="5"/>
      <c r="C922" s="5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 s="6" customFormat="1" ht="15.75" customHeight="1" x14ac:dyDescent="0.2">
      <c r="A923" s="5"/>
      <c r="B923" s="5"/>
      <c r="C923" s="5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 s="6" customFormat="1" ht="15.75" customHeight="1" x14ac:dyDescent="0.2">
      <c r="A924" s="5"/>
      <c r="B924" s="5"/>
      <c r="C924" s="5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 s="6" customFormat="1" ht="15.75" customHeight="1" x14ac:dyDescent="0.2">
      <c r="A925" s="5"/>
      <c r="B925" s="5"/>
      <c r="C925" s="5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 s="6" customFormat="1" ht="15.75" customHeight="1" x14ac:dyDescent="0.2">
      <c r="A926" s="5"/>
      <c r="B926" s="5"/>
      <c r="C926" s="5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 s="6" customFormat="1" ht="15.75" customHeight="1" x14ac:dyDescent="0.2">
      <c r="A927" s="5"/>
      <c r="B927" s="5"/>
      <c r="C927" s="5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 s="6" customFormat="1" ht="15.75" customHeight="1" x14ac:dyDescent="0.2">
      <c r="A928" s="5"/>
      <c r="B928" s="5"/>
      <c r="C928" s="5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 s="6" customFormat="1" ht="15.75" customHeight="1" x14ac:dyDescent="0.2">
      <c r="A929" s="5"/>
      <c r="B929" s="5"/>
      <c r="C929" s="5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 s="6" customFormat="1" ht="15.75" customHeight="1" x14ac:dyDescent="0.2">
      <c r="A930" s="5"/>
      <c r="B930" s="5"/>
      <c r="C930" s="5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 s="6" customFormat="1" ht="15.75" customHeight="1" x14ac:dyDescent="0.2">
      <c r="A931" s="5"/>
      <c r="B931" s="5"/>
      <c r="C931" s="5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 s="6" customFormat="1" ht="15.75" customHeight="1" x14ac:dyDescent="0.2">
      <c r="A932" s="5"/>
      <c r="B932" s="5"/>
      <c r="C932" s="5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 s="6" customFormat="1" ht="15.75" customHeight="1" x14ac:dyDescent="0.2">
      <c r="A933" s="5"/>
      <c r="B933" s="5"/>
      <c r="C933" s="5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1:13" s="6" customFormat="1" ht="15.75" customHeight="1" x14ac:dyDescent="0.2">
      <c r="A934" s="5"/>
      <c r="B934" s="5"/>
      <c r="C934" s="5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1:13" s="6" customFormat="1" ht="15.75" customHeight="1" x14ac:dyDescent="0.2">
      <c r="A935" s="5"/>
      <c r="B935" s="5"/>
      <c r="C935" s="5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1:13" s="6" customFormat="1" ht="15.75" customHeight="1" x14ac:dyDescent="0.2">
      <c r="A936" s="5"/>
      <c r="B936" s="5"/>
      <c r="C936" s="5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1:13" s="6" customFormat="1" ht="15.75" customHeight="1" x14ac:dyDescent="0.2">
      <c r="A937" s="5"/>
      <c r="B937" s="5"/>
      <c r="C937" s="5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1:13" s="6" customFormat="1" ht="15.75" customHeight="1" x14ac:dyDescent="0.2">
      <c r="A938" s="5"/>
      <c r="B938" s="5"/>
      <c r="C938" s="5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1:13" s="6" customFormat="1" ht="15.75" customHeight="1" x14ac:dyDescent="0.2">
      <c r="A939" s="5"/>
      <c r="B939" s="5"/>
      <c r="C939" s="5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1:13" s="6" customFormat="1" ht="15.75" customHeight="1" x14ac:dyDescent="0.2">
      <c r="A940" s="5"/>
      <c r="B940" s="5"/>
      <c r="C940" s="5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1:13" s="6" customFormat="1" ht="15.75" customHeight="1" x14ac:dyDescent="0.2">
      <c r="A941" s="5"/>
      <c r="B941" s="5"/>
      <c r="C941" s="5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1:13" s="6" customFormat="1" ht="15.75" customHeight="1" x14ac:dyDescent="0.2">
      <c r="A942" s="5"/>
      <c r="B942" s="5"/>
      <c r="C942" s="5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1:13" s="6" customFormat="1" ht="15.75" customHeight="1" x14ac:dyDescent="0.2">
      <c r="A943" s="5"/>
      <c r="B943" s="5"/>
      <c r="C943" s="5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1:13" s="6" customFormat="1" ht="15.75" customHeight="1" x14ac:dyDescent="0.2">
      <c r="A944" s="5"/>
      <c r="B944" s="5"/>
      <c r="C944" s="5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1:13" s="6" customFormat="1" ht="15.75" customHeight="1" x14ac:dyDescent="0.2">
      <c r="A945" s="5"/>
      <c r="B945" s="5"/>
      <c r="C945" s="5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1:13" s="6" customFormat="1" ht="15.75" customHeight="1" x14ac:dyDescent="0.2">
      <c r="A946" s="5"/>
      <c r="B946" s="5"/>
      <c r="C946" s="5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1:13" s="6" customFormat="1" ht="15.75" customHeight="1" x14ac:dyDescent="0.2">
      <c r="A947" s="5"/>
      <c r="B947" s="5"/>
      <c r="C947" s="5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1:13" s="6" customFormat="1" ht="15.75" customHeight="1" x14ac:dyDescent="0.2">
      <c r="A948" s="5"/>
      <c r="B948" s="5"/>
      <c r="C948" s="5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1:13" s="6" customFormat="1" ht="15.75" customHeight="1" x14ac:dyDescent="0.2">
      <c r="A949" s="5"/>
      <c r="B949" s="5"/>
      <c r="C949" s="5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1:13" s="6" customFormat="1" ht="15.75" customHeight="1" x14ac:dyDescent="0.2">
      <c r="A950" s="5"/>
      <c r="B950" s="5"/>
      <c r="C950" s="5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1:13" s="6" customFormat="1" ht="15.75" customHeight="1" x14ac:dyDescent="0.2">
      <c r="A951" s="5"/>
      <c r="B951" s="5"/>
      <c r="C951" s="5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1:13" s="6" customFormat="1" ht="15.75" customHeight="1" x14ac:dyDescent="0.2">
      <c r="A952" s="5"/>
      <c r="B952" s="5"/>
      <c r="C952" s="5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1:13" s="6" customFormat="1" ht="15.75" customHeight="1" x14ac:dyDescent="0.2">
      <c r="A953" s="5"/>
      <c r="B953" s="5"/>
      <c r="C953" s="5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1:13" s="6" customFormat="1" ht="15.75" customHeight="1" x14ac:dyDescent="0.2">
      <c r="A954" s="5"/>
      <c r="B954" s="5"/>
      <c r="C954" s="5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1:13" s="6" customFormat="1" ht="15.75" customHeight="1" x14ac:dyDescent="0.2">
      <c r="A955" s="5"/>
      <c r="B955" s="5"/>
      <c r="C955" s="5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1:13" s="6" customFormat="1" ht="15.75" customHeight="1" x14ac:dyDescent="0.2">
      <c r="A956" s="5"/>
      <c r="B956" s="5"/>
      <c r="C956" s="5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1:13" s="6" customFormat="1" ht="15.75" customHeight="1" x14ac:dyDescent="0.2">
      <c r="A957" s="5"/>
      <c r="B957" s="5"/>
      <c r="C957" s="5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1:13" s="6" customFormat="1" ht="15.75" customHeight="1" x14ac:dyDescent="0.2">
      <c r="A958" s="5"/>
      <c r="B958" s="5"/>
      <c r="C958" s="5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1:13" s="6" customFormat="1" ht="15.75" customHeight="1" x14ac:dyDescent="0.2">
      <c r="A959" s="5"/>
      <c r="B959" s="5"/>
      <c r="C959" s="5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1:13" s="6" customFormat="1" ht="15.75" customHeight="1" x14ac:dyDescent="0.2">
      <c r="A960" s="5"/>
      <c r="B960" s="5"/>
      <c r="C960" s="5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1:13" s="6" customFormat="1" ht="15.75" customHeight="1" x14ac:dyDescent="0.2">
      <c r="A961" s="5"/>
      <c r="B961" s="5"/>
      <c r="C961" s="5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1:13" s="6" customFormat="1" ht="15.75" customHeight="1" x14ac:dyDescent="0.2">
      <c r="A962" s="5"/>
      <c r="B962" s="5"/>
      <c r="C962" s="5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1:13" s="6" customFormat="1" ht="15.75" customHeight="1" x14ac:dyDescent="0.2">
      <c r="A963" s="5"/>
      <c r="B963" s="5"/>
      <c r="C963" s="5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1:13" s="6" customFormat="1" ht="15.75" customHeight="1" x14ac:dyDescent="0.2">
      <c r="A964" s="5"/>
      <c r="B964" s="5"/>
      <c r="C964" s="5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1:13" s="6" customFormat="1" ht="15.75" customHeight="1" x14ac:dyDescent="0.2">
      <c r="A965" s="5"/>
      <c r="B965" s="5"/>
      <c r="C965" s="5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1:13" s="6" customFormat="1" ht="15.75" customHeight="1" x14ac:dyDescent="0.2">
      <c r="A966" s="5"/>
      <c r="B966" s="5"/>
      <c r="C966" s="5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1:13" s="6" customFormat="1" ht="15.75" customHeight="1" x14ac:dyDescent="0.2">
      <c r="A967" s="5"/>
      <c r="B967" s="5"/>
      <c r="C967" s="5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1:13" s="6" customFormat="1" ht="15.75" customHeight="1" x14ac:dyDescent="0.2">
      <c r="A968" s="5"/>
      <c r="B968" s="5"/>
      <c r="C968" s="5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1:13" s="6" customFormat="1" ht="15.75" customHeight="1" x14ac:dyDescent="0.2">
      <c r="A969" s="5"/>
      <c r="B969" s="5"/>
      <c r="C969" s="5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1:13" s="6" customFormat="1" ht="15.75" customHeight="1" x14ac:dyDescent="0.2">
      <c r="A970" s="5"/>
      <c r="B970" s="5"/>
      <c r="C970" s="5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1:13" s="6" customFormat="1" ht="15.75" customHeight="1" x14ac:dyDescent="0.2">
      <c r="A971" s="5"/>
      <c r="B971" s="5"/>
      <c r="C971" s="5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1:13" s="6" customFormat="1" ht="15.75" customHeight="1" x14ac:dyDescent="0.2">
      <c r="A972" s="5"/>
      <c r="B972" s="5"/>
      <c r="C972" s="5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1:13" s="6" customFormat="1" ht="15.75" customHeight="1" x14ac:dyDescent="0.2">
      <c r="A973" s="5"/>
      <c r="B973" s="5"/>
      <c r="C973" s="5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1:13" s="6" customFormat="1" ht="15.75" customHeight="1" x14ac:dyDescent="0.2">
      <c r="A974" s="5"/>
      <c r="B974" s="5"/>
      <c r="C974" s="5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1:13" s="6" customFormat="1" ht="15.75" customHeight="1" x14ac:dyDescent="0.2">
      <c r="A975" s="5"/>
      <c r="B975" s="5"/>
      <c r="C975" s="5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1:13" s="6" customFormat="1" ht="15.75" customHeight="1" x14ac:dyDescent="0.2">
      <c r="A976" s="5"/>
      <c r="B976" s="5"/>
      <c r="C976" s="5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1:13" s="6" customFormat="1" ht="15.75" customHeight="1" x14ac:dyDescent="0.2">
      <c r="A977" s="5"/>
      <c r="B977" s="5"/>
      <c r="C977" s="5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1:13" s="6" customFormat="1" ht="15.75" customHeight="1" x14ac:dyDescent="0.2">
      <c r="A978" s="5"/>
      <c r="B978" s="5"/>
      <c r="C978" s="5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1:13" s="6" customFormat="1" ht="15.75" customHeight="1" x14ac:dyDescent="0.2">
      <c r="A979" s="5"/>
      <c r="B979" s="5"/>
      <c r="C979" s="5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1:13" s="6" customFormat="1" ht="15.75" customHeight="1" x14ac:dyDescent="0.2">
      <c r="A980" s="5"/>
      <c r="B980" s="5"/>
      <c r="C980" s="5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1:13" s="6" customFormat="1" ht="15.75" customHeight="1" x14ac:dyDescent="0.2">
      <c r="A981" s="5"/>
      <c r="B981" s="5"/>
      <c r="C981" s="5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1:13" s="6" customFormat="1" ht="15.75" customHeight="1" x14ac:dyDescent="0.2">
      <c r="A982" s="5"/>
      <c r="B982" s="5"/>
      <c r="C982" s="5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1:13" ht="15.75" customHeight="1" x14ac:dyDescent="0.2">
      <c r="A983" s="5"/>
      <c r="B983" s="5"/>
      <c r="C983" s="5"/>
    </row>
    <row r="984" spans="1:13" ht="15.75" customHeight="1" x14ac:dyDescent="0.2">
      <c r="A984" s="5"/>
      <c r="B984" s="5"/>
      <c r="C984" s="5"/>
    </row>
    <row r="985" spans="1:13" ht="15.75" customHeight="1" x14ac:dyDescent="0.2">
      <c r="A985" s="5"/>
      <c r="B985" s="5"/>
      <c r="C985" s="5"/>
    </row>
    <row r="986" spans="1:13" ht="15.75" customHeight="1" x14ac:dyDescent="0.2">
      <c r="A986" s="5"/>
      <c r="B986" s="5"/>
      <c r="C986" s="5"/>
    </row>
    <row r="987" spans="1:13" ht="15.75" customHeight="1" x14ac:dyDescent="0.2">
      <c r="A987" s="5"/>
      <c r="B987" s="5"/>
      <c r="C987" s="5"/>
    </row>
    <row r="988" spans="1:13" ht="15.75" customHeight="1" x14ac:dyDescent="0.2">
      <c r="A988" s="5"/>
      <c r="B988" s="5"/>
      <c r="C988" s="5"/>
    </row>
    <row r="989" spans="1:13" ht="15.75" customHeight="1" x14ac:dyDescent="0.2">
      <c r="A989" s="5"/>
      <c r="B989" s="5"/>
      <c r="C989" s="5"/>
    </row>
    <row r="990" spans="1:13" ht="15.75" customHeight="1" x14ac:dyDescent="0.2">
      <c r="A990" s="5"/>
      <c r="B990" s="5"/>
      <c r="C990" s="5"/>
    </row>
    <row r="991" spans="1:13" ht="15.75" customHeight="1" x14ac:dyDescent="0.2">
      <c r="A991" s="5"/>
      <c r="B991" s="5"/>
      <c r="C991" s="5"/>
    </row>
    <row r="992" spans="1:13" ht="15.75" customHeight="1" x14ac:dyDescent="0.2">
      <c r="A992" s="5"/>
      <c r="B992" s="5"/>
      <c r="C992" s="5"/>
    </row>
    <row r="993" spans="1:3" ht="15.75" customHeight="1" x14ac:dyDescent="0.2">
      <c r="A993" s="5"/>
      <c r="B993" s="5"/>
      <c r="C993" s="5"/>
    </row>
    <row r="994" spans="1:3" ht="15.75" customHeight="1" x14ac:dyDescent="0.2">
      <c r="A994" s="5"/>
      <c r="B994" s="5"/>
      <c r="C994" s="5"/>
    </row>
    <row r="995" spans="1:3" ht="15.75" customHeight="1" x14ac:dyDescent="0.2">
      <c r="A995" s="5"/>
      <c r="B995" s="5"/>
      <c r="C995" s="5"/>
    </row>
    <row r="996" spans="1:3" ht="15.75" customHeight="1" x14ac:dyDescent="0.2">
      <c r="A996" s="5"/>
      <c r="B996" s="5"/>
      <c r="C996" s="5"/>
    </row>
    <row r="997" spans="1:3" ht="15.75" customHeight="1" x14ac:dyDescent="0.2">
      <c r="A997" s="5"/>
      <c r="B997" s="5"/>
      <c r="C997" s="5"/>
    </row>
    <row r="998" spans="1:3" ht="15.75" customHeight="1" x14ac:dyDescent="0.2">
      <c r="A998" s="5"/>
      <c r="B998" s="5"/>
      <c r="C998" s="5"/>
    </row>
    <row r="999" spans="1:3" ht="15.75" customHeight="1" x14ac:dyDescent="0.2">
      <c r="A999" s="5"/>
      <c r="B999" s="5"/>
      <c r="C999" s="5"/>
    </row>
    <row r="1000" spans="1:3" ht="15.75" customHeight="1" x14ac:dyDescent="0.2">
      <c r="A1000" s="5"/>
      <c r="B1000" s="5"/>
      <c r="C1000" s="5"/>
    </row>
    <row r="1001" spans="1:3" ht="15.75" customHeight="1" x14ac:dyDescent="0.2">
      <c r="A1001" s="5"/>
      <c r="B1001" s="5"/>
      <c r="C1001" s="5"/>
    </row>
    <row r="1002" spans="1:3" ht="15.75" customHeight="1" x14ac:dyDescent="0.2">
      <c r="A1002" s="5"/>
      <c r="B1002" s="5"/>
      <c r="C1002" s="5"/>
    </row>
    <row r="1003" spans="1:3" ht="15.75" customHeight="1" x14ac:dyDescent="0.2">
      <c r="A1003" s="5"/>
      <c r="B1003" s="5"/>
      <c r="C1003" s="5"/>
    </row>
    <row r="1004" spans="1:3" ht="15.75" customHeight="1" x14ac:dyDescent="0.2">
      <c r="A1004" s="5"/>
      <c r="B1004" s="5"/>
      <c r="C1004" s="5"/>
    </row>
    <row r="1005" spans="1:3" ht="15.75" customHeight="1" x14ac:dyDescent="0.2">
      <c r="A1005" s="5"/>
      <c r="B1005" s="5"/>
      <c r="C1005" s="5"/>
    </row>
    <row r="1006" spans="1:3" ht="15.75" customHeight="1" x14ac:dyDescent="0.2">
      <c r="A1006" s="5"/>
      <c r="B1006" s="5"/>
      <c r="C1006" s="5"/>
    </row>
    <row r="1007" spans="1:3" ht="15.75" customHeight="1" x14ac:dyDescent="0.2">
      <c r="A1007" s="5"/>
      <c r="B1007" s="5"/>
      <c r="C1007" s="5"/>
    </row>
    <row r="1008" spans="1:3" ht="15.75" customHeight="1" x14ac:dyDescent="0.2">
      <c r="A1008" s="5"/>
      <c r="B1008" s="5"/>
      <c r="C1008" s="5"/>
    </row>
    <row r="1009" spans="1:3" ht="15.75" customHeight="1" x14ac:dyDescent="0.2">
      <c r="A1009" s="5"/>
      <c r="B1009" s="5"/>
      <c r="C1009" s="5"/>
    </row>
    <row r="1010" spans="1:3" ht="15.75" customHeight="1" x14ac:dyDescent="0.2">
      <c r="A1010" s="5"/>
      <c r="B1010" s="5"/>
      <c r="C1010" s="5"/>
    </row>
    <row r="1011" spans="1:3" ht="15.75" customHeight="1" x14ac:dyDescent="0.2">
      <c r="A1011" s="5"/>
      <c r="B1011" s="5"/>
      <c r="C1011" s="5"/>
    </row>
    <row r="1012" spans="1:3" ht="15.75" customHeight="1" x14ac:dyDescent="0.2">
      <c r="A1012" s="5"/>
      <c r="B1012" s="5"/>
      <c r="C1012" s="5"/>
    </row>
    <row r="1013" spans="1:3" ht="15.75" customHeight="1" x14ac:dyDescent="0.2">
      <c r="A1013" s="5"/>
      <c r="B1013" s="5"/>
      <c r="C1013" s="5"/>
    </row>
    <row r="1014" spans="1:3" ht="15.75" customHeight="1" x14ac:dyDescent="0.2">
      <c r="A1014" s="5"/>
      <c r="B1014" s="5"/>
      <c r="C1014" s="5"/>
    </row>
    <row r="1015" spans="1:3" ht="15.75" customHeight="1" x14ac:dyDescent="0.2">
      <c r="A1015" s="5"/>
      <c r="B1015" s="5"/>
      <c r="C1015" s="5"/>
    </row>
    <row r="1016" spans="1:3" ht="15.75" customHeight="1" x14ac:dyDescent="0.2">
      <c r="A1016" s="5"/>
      <c r="B1016" s="5"/>
      <c r="C1016" s="5"/>
    </row>
    <row r="1017" spans="1:3" ht="15.75" customHeight="1" x14ac:dyDescent="0.2">
      <c r="A1017" s="5"/>
      <c r="B1017" s="5"/>
      <c r="C1017" s="5"/>
    </row>
    <row r="1018" spans="1:3" ht="15.75" customHeight="1" x14ac:dyDescent="0.2">
      <c r="A1018" s="5"/>
      <c r="B1018" s="5"/>
      <c r="C1018" s="5"/>
    </row>
    <row r="1019" spans="1:3" ht="15.75" customHeight="1" x14ac:dyDescent="0.2">
      <c r="A1019" s="5"/>
      <c r="B1019" s="5"/>
      <c r="C1019" s="5"/>
    </row>
    <row r="1020" spans="1:3" ht="15.75" customHeight="1" x14ac:dyDescent="0.2">
      <c r="A1020" s="5"/>
      <c r="B1020" s="5"/>
      <c r="C1020" s="5"/>
    </row>
    <row r="1021" spans="1:3" ht="15.75" customHeight="1" x14ac:dyDescent="0.2">
      <c r="A1021" s="5"/>
      <c r="B1021" s="5"/>
      <c r="C1021" s="5"/>
    </row>
    <row r="1022" spans="1:3" ht="15.75" customHeight="1" x14ac:dyDescent="0.2">
      <c r="A1022" s="5"/>
      <c r="B1022" s="5"/>
      <c r="C1022" s="5"/>
    </row>
    <row r="1023" spans="1:3" ht="15.75" customHeight="1" x14ac:dyDescent="0.2">
      <c r="A1023" s="5"/>
      <c r="B1023" s="5"/>
      <c r="C1023" s="5"/>
    </row>
    <row r="1024" spans="1:3" ht="15.75" customHeight="1" x14ac:dyDescent="0.2">
      <c r="A1024" s="5"/>
      <c r="B1024" s="5"/>
      <c r="C1024" s="5"/>
    </row>
    <row r="1025" spans="1:3" ht="15.75" customHeight="1" x14ac:dyDescent="0.2">
      <c r="A1025" s="5"/>
      <c r="B1025" s="5"/>
      <c r="C1025" s="5"/>
    </row>
    <row r="1026" spans="1:3" ht="15.75" customHeight="1" x14ac:dyDescent="0.2">
      <c r="A1026" s="5"/>
      <c r="B1026" s="5"/>
      <c r="C1026" s="5"/>
    </row>
    <row r="1027" spans="1:3" ht="15.75" customHeight="1" x14ac:dyDescent="0.2">
      <c r="A1027" s="5"/>
      <c r="B1027" s="5"/>
      <c r="C1027" s="5"/>
    </row>
    <row r="1028" spans="1:3" ht="15.75" customHeight="1" x14ac:dyDescent="0.2">
      <c r="A1028" s="5"/>
      <c r="B1028" s="5"/>
      <c r="C1028" s="5"/>
    </row>
    <row r="1029" spans="1:3" ht="15.75" customHeight="1" x14ac:dyDescent="0.2">
      <c r="A1029" s="5"/>
      <c r="B1029" s="5"/>
      <c r="C1029" s="5"/>
    </row>
    <row r="1030" spans="1:3" ht="15.75" customHeight="1" x14ac:dyDescent="0.2">
      <c r="A1030" s="5"/>
      <c r="B1030" s="5"/>
      <c r="C1030" s="5"/>
    </row>
    <row r="1031" spans="1:3" ht="15.75" customHeight="1" x14ac:dyDescent="0.2">
      <c r="A1031" s="5"/>
      <c r="B1031" s="5"/>
      <c r="C1031" s="5"/>
    </row>
    <row r="1032" spans="1:3" ht="15.75" customHeight="1" x14ac:dyDescent="0.2">
      <c r="A1032" s="5"/>
      <c r="B1032" s="5"/>
      <c r="C1032" s="5"/>
    </row>
    <row r="1033" spans="1:3" ht="15.75" customHeight="1" x14ac:dyDescent="0.2">
      <c r="A1033" s="5"/>
      <c r="B1033" s="5"/>
      <c r="C1033" s="5"/>
    </row>
    <row r="1034" spans="1:3" ht="15.75" customHeight="1" x14ac:dyDescent="0.2">
      <c r="A1034" s="5"/>
      <c r="B1034" s="5"/>
      <c r="C1034" s="5"/>
    </row>
    <row r="1035" spans="1:3" ht="15.75" customHeight="1" x14ac:dyDescent="0.2">
      <c r="A1035" s="5"/>
      <c r="B1035" s="5"/>
      <c r="C1035" s="5"/>
    </row>
    <row r="1036" spans="1:3" ht="15.75" customHeight="1" x14ac:dyDescent="0.2">
      <c r="A1036" s="5"/>
      <c r="B1036" s="5"/>
      <c r="C1036" s="5"/>
    </row>
    <row r="1037" spans="1:3" ht="15.75" customHeight="1" x14ac:dyDescent="0.2">
      <c r="A1037" s="5"/>
      <c r="B1037" s="5"/>
      <c r="C1037" s="5"/>
    </row>
    <row r="1038" spans="1:3" ht="15.75" customHeight="1" x14ac:dyDescent="0.2">
      <c r="A1038" s="5"/>
      <c r="B1038" s="5"/>
      <c r="C1038" s="5"/>
    </row>
    <row r="1039" spans="1:3" ht="15.75" customHeight="1" x14ac:dyDescent="0.2">
      <c r="A1039" s="5"/>
      <c r="B1039" s="5"/>
      <c r="C1039" s="5"/>
    </row>
    <row r="1040" spans="1:3" ht="15.75" customHeight="1" x14ac:dyDescent="0.2">
      <c r="A1040" s="5"/>
      <c r="B1040" s="5"/>
      <c r="C1040" s="5"/>
    </row>
    <row r="1041" spans="1:3" ht="15.75" customHeight="1" x14ac:dyDescent="0.2">
      <c r="A1041" s="5"/>
      <c r="B1041" s="5"/>
      <c r="C1041" s="5"/>
    </row>
    <row r="1042" spans="1:3" ht="15.75" customHeight="1" x14ac:dyDescent="0.2">
      <c r="A1042" s="5"/>
      <c r="B1042" s="5"/>
      <c r="C1042" s="5"/>
    </row>
    <row r="1043" spans="1:3" ht="15.75" customHeight="1" x14ac:dyDescent="0.2">
      <c r="A1043" s="5"/>
      <c r="B1043" s="5"/>
      <c r="C1043" s="5"/>
    </row>
    <row r="1044" spans="1:3" ht="15.75" customHeight="1" x14ac:dyDescent="0.2">
      <c r="A1044" s="5"/>
      <c r="B1044" s="5"/>
      <c r="C1044" s="5"/>
    </row>
    <row r="1045" spans="1:3" ht="15.75" customHeight="1" x14ac:dyDescent="0.2">
      <c r="A1045" s="5"/>
      <c r="B1045" s="5"/>
      <c r="C1045" s="5"/>
    </row>
    <row r="1046" spans="1:3" ht="15.75" customHeight="1" x14ac:dyDescent="0.2">
      <c r="A1046" s="5"/>
      <c r="B1046" s="5"/>
      <c r="C1046" s="5"/>
    </row>
    <row r="1047" spans="1:3" ht="15.75" customHeight="1" x14ac:dyDescent="0.2">
      <c r="A1047" s="5"/>
      <c r="B1047" s="5"/>
      <c r="C1047" s="5"/>
    </row>
    <row r="1048" spans="1:3" ht="15.75" customHeight="1" x14ac:dyDescent="0.2">
      <c r="A1048" s="5"/>
      <c r="B1048" s="5"/>
      <c r="C1048" s="5"/>
    </row>
    <row r="1049" spans="1:3" ht="15.75" customHeight="1" x14ac:dyDescent="0.2">
      <c r="A1049" s="5"/>
      <c r="B1049" s="5"/>
      <c r="C1049" s="5"/>
    </row>
    <row r="1050" spans="1:3" ht="15.75" customHeight="1" x14ac:dyDescent="0.2">
      <c r="A1050" s="5"/>
      <c r="B1050" s="5"/>
      <c r="C1050" s="5"/>
    </row>
    <row r="1051" spans="1:3" ht="15.75" customHeight="1" x14ac:dyDescent="0.2">
      <c r="A1051" s="5"/>
      <c r="B1051" s="5"/>
      <c r="C1051" s="5"/>
    </row>
    <row r="1052" spans="1:3" ht="15.75" customHeight="1" x14ac:dyDescent="0.2">
      <c r="A1052" s="5"/>
      <c r="B1052" s="5"/>
      <c r="C1052" s="5"/>
    </row>
    <row r="1053" spans="1:3" ht="15.75" customHeight="1" x14ac:dyDescent="0.2">
      <c r="A1053" s="5"/>
      <c r="B1053" s="5"/>
      <c r="C1053" s="5"/>
    </row>
    <row r="1054" spans="1:3" ht="15.75" customHeight="1" x14ac:dyDescent="0.2">
      <c r="A1054" s="5"/>
      <c r="B1054" s="5"/>
      <c r="C1054" s="5"/>
    </row>
    <row r="1055" spans="1:3" ht="15.75" customHeight="1" x14ac:dyDescent="0.2">
      <c r="A1055" s="5"/>
      <c r="B1055" s="5"/>
      <c r="C1055" s="5"/>
    </row>
    <row r="1056" spans="1:3" ht="15.75" customHeight="1" x14ac:dyDescent="0.2">
      <c r="A1056" s="5"/>
      <c r="B1056" s="5"/>
      <c r="C1056" s="5"/>
    </row>
    <row r="1057" spans="1:3" ht="15.75" customHeight="1" x14ac:dyDescent="0.2">
      <c r="A1057" s="5"/>
      <c r="B1057" s="5"/>
      <c r="C1057" s="5"/>
    </row>
    <row r="1058" spans="1:3" ht="15.75" customHeight="1" x14ac:dyDescent="0.2">
      <c r="A1058" s="5"/>
      <c r="B1058" s="5"/>
      <c r="C1058" s="5"/>
    </row>
    <row r="1059" spans="1:3" ht="15.75" customHeight="1" x14ac:dyDescent="0.2">
      <c r="A1059" s="5"/>
      <c r="B1059" s="5"/>
      <c r="C1059" s="5"/>
    </row>
    <row r="1060" spans="1:3" ht="15.75" customHeight="1" x14ac:dyDescent="0.2">
      <c r="A1060" s="5"/>
      <c r="B1060" s="5"/>
      <c r="C1060" s="5"/>
    </row>
    <row r="1061" spans="1:3" ht="15.75" customHeight="1" x14ac:dyDescent="0.2">
      <c r="A1061" s="5"/>
      <c r="B1061" s="5"/>
      <c r="C1061" s="5"/>
    </row>
    <row r="1062" spans="1:3" ht="15.75" customHeight="1" x14ac:dyDescent="0.2">
      <c r="A1062" s="5"/>
      <c r="B1062" s="5"/>
      <c r="C1062" s="5"/>
    </row>
    <row r="1063" spans="1:3" ht="15.75" customHeight="1" x14ac:dyDescent="0.2">
      <c r="A1063" s="5"/>
      <c r="B1063" s="5"/>
      <c r="C1063" s="5"/>
    </row>
    <row r="1064" spans="1:3" ht="15.75" customHeight="1" x14ac:dyDescent="0.2">
      <c r="A1064" s="5"/>
      <c r="B1064" s="5"/>
      <c r="C1064" s="5"/>
    </row>
    <row r="1065" spans="1:3" ht="15.75" customHeight="1" x14ac:dyDescent="0.2">
      <c r="A1065" s="5"/>
      <c r="B1065" s="5"/>
      <c r="C1065" s="5"/>
    </row>
    <row r="1066" spans="1:3" ht="15.75" customHeight="1" x14ac:dyDescent="0.2">
      <c r="A1066" s="5"/>
      <c r="B1066" s="5"/>
      <c r="C1066" s="5"/>
    </row>
    <row r="1067" spans="1:3" ht="15.75" customHeight="1" x14ac:dyDescent="0.2">
      <c r="A1067" s="5"/>
      <c r="B1067" s="5"/>
      <c r="C1067" s="5"/>
    </row>
    <row r="1068" spans="1:3" ht="15.75" customHeight="1" x14ac:dyDescent="0.2">
      <c r="A1068" s="5"/>
      <c r="B1068" s="5"/>
      <c r="C1068" s="5"/>
    </row>
    <row r="1069" spans="1:3" ht="15.75" customHeight="1" x14ac:dyDescent="0.2">
      <c r="A1069" s="5"/>
      <c r="B1069" s="5"/>
      <c r="C1069" s="5"/>
    </row>
    <row r="1070" spans="1:3" ht="15.75" customHeight="1" x14ac:dyDescent="0.2">
      <c r="A1070" s="5"/>
      <c r="B1070" s="5"/>
      <c r="C1070" s="5"/>
    </row>
    <row r="1071" spans="1:3" ht="15.75" customHeight="1" x14ac:dyDescent="0.2">
      <c r="A1071" s="5"/>
      <c r="B1071" s="5"/>
      <c r="C1071" s="5"/>
    </row>
    <row r="1072" spans="1:3" ht="15.75" customHeight="1" x14ac:dyDescent="0.2">
      <c r="A1072" s="5"/>
      <c r="B1072" s="5"/>
      <c r="C1072" s="5"/>
    </row>
    <row r="1073" spans="1:3" ht="15.75" customHeight="1" x14ac:dyDescent="0.2">
      <c r="A1073" s="5"/>
      <c r="B1073" s="5"/>
      <c r="C1073" s="5"/>
    </row>
    <row r="1074" spans="1:3" ht="15.75" customHeight="1" x14ac:dyDescent="0.2">
      <c r="A1074" s="5"/>
      <c r="B1074" s="5"/>
      <c r="C1074" s="5"/>
    </row>
    <row r="1075" spans="1:3" ht="15.75" customHeight="1" x14ac:dyDescent="0.2">
      <c r="A1075" s="5"/>
      <c r="B1075" s="5"/>
      <c r="C1075" s="5"/>
    </row>
    <row r="1076" spans="1:3" ht="15.75" customHeight="1" x14ac:dyDescent="0.2">
      <c r="A1076" s="5"/>
      <c r="B1076" s="5"/>
      <c r="C1076" s="5"/>
    </row>
    <row r="1077" spans="1:3" ht="15.75" customHeight="1" x14ac:dyDescent="0.2">
      <c r="A1077" s="5"/>
      <c r="B1077" s="5"/>
      <c r="C1077" s="5"/>
    </row>
    <row r="1078" spans="1:3" ht="15.75" customHeight="1" x14ac:dyDescent="0.2">
      <c r="A1078" s="5"/>
      <c r="B1078" s="5"/>
      <c r="C1078" s="5"/>
    </row>
    <row r="1079" spans="1:3" ht="15.75" customHeight="1" x14ac:dyDescent="0.2">
      <c r="A1079" s="5"/>
      <c r="B1079" s="5"/>
      <c r="C1079" s="5"/>
    </row>
    <row r="1080" spans="1:3" ht="15.75" customHeight="1" x14ac:dyDescent="0.2">
      <c r="A1080" s="5"/>
      <c r="B1080" s="5"/>
      <c r="C1080" s="5"/>
    </row>
    <row r="1081" spans="1:3" ht="15.75" customHeight="1" x14ac:dyDescent="0.2">
      <c r="A1081" s="5"/>
      <c r="B1081" s="5"/>
      <c r="C1081" s="5"/>
    </row>
    <row r="1082" spans="1:3" ht="15.75" customHeight="1" x14ac:dyDescent="0.2">
      <c r="A1082" s="5"/>
      <c r="B1082" s="5"/>
      <c r="C1082" s="5"/>
    </row>
    <row r="1083" spans="1:3" ht="15.75" customHeight="1" x14ac:dyDescent="0.2">
      <c r="A1083" s="5"/>
      <c r="B1083" s="5"/>
      <c r="C1083" s="5"/>
    </row>
    <row r="1084" spans="1:3" ht="15.75" customHeight="1" x14ac:dyDescent="0.2">
      <c r="A1084" s="5"/>
      <c r="B1084" s="5"/>
      <c r="C1084" s="5"/>
    </row>
    <row r="1085" spans="1:3" ht="15.75" customHeight="1" x14ac:dyDescent="0.2">
      <c r="A1085" s="5"/>
      <c r="B1085" s="5"/>
      <c r="C1085" s="5"/>
    </row>
    <row r="1086" spans="1:3" ht="15.75" customHeight="1" x14ac:dyDescent="0.2">
      <c r="A1086" s="5"/>
      <c r="B1086" s="5"/>
      <c r="C1086" s="5"/>
    </row>
    <row r="1087" spans="1:3" ht="15.75" customHeight="1" x14ac:dyDescent="0.2">
      <c r="A1087" s="5"/>
      <c r="B1087" s="5"/>
      <c r="C1087" s="5"/>
    </row>
    <row r="1088" spans="1:3" ht="15.75" customHeight="1" x14ac:dyDescent="0.2">
      <c r="A1088" s="5"/>
      <c r="B1088" s="5"/>
      <c r="C1088" s="5"/>
    </row>
    <row r="1089" spans="1:3" ht="15.75" customHeight="1" x14ac:dyDescent="0.2">
      <c r="A1089" s="5"/>
      <c r="B1089" s="5"/>
      <c r="C1089" s="5"/>
    </row>
    <row r="1090" spans="1:3" ht="15.75" customHeight="1" x14ac:dyDescent="0.2">
      <c r="A1090" s="5"/>
      <c r="B1090" s="5"/>
      <c r="C1090" s="5"/>
    </row>
    <row r="1091" spans="1:3" ht="15.75" customHeight="1" x14ac:dyDescent="0.2">
      <c r="A1091" s="5"/>
      <c r="B1091" s="5"/>
      <c r="C1091" s="5"/>
    </row>
    <row r="1092" spans="1:3" ht="15.75" customHeight="1" x14ac:dyDescent="0.2">
      <c r="A1092" s="5"/>
      <c r="B1092" s="5"/>
      <c r="C1092" s="5"/>
    </row>
    <row r="1093" spans="1:3" ht="15.75" customHeight="1" x14ac:dyDescent="0.2">
      <c r="A1093" s="5"/>
      <c r="B1093" s="5"/>
      <c r="C1093" s="5"/>
    </row>
    <row r="1094" spans="1:3" ht="15.75" customHeight="1" x14ac:dyDescent="0.2">
      <c r="A1094" s="5"/>
      <c r="B1094" s="5"/>
      <c r="C1094" s="5"/>
    </row>
    <row r="1095" spans="1:3" ht="15.75" customHeight="1" x14ac:dyDescent="0.2">
      <c r="A1095" s="5"/>
      <c r="B1095" s="5"/>
      <c r="C1095" s="5"/>
    </row>
    <row r="1096" spans="1:3" ht="15.75" customHeight="1" x14ac:dyDescent="0.2">
      <c r="A1096" s="5"/>
      <c r="B1096" s="5"/>
      <c r="C1096" s="5"/>
    </row>
    <row r="1097" spans="1:3" ht="15.75" customHeight="1" x14ac:dyDescent="0.2">
      <c r="A1097" s="5"/>
      <c r="B1097" s="5"/>
      <c r="C1097" s="5"/>
    </row>
    <row r="1098" spans="1:3" ht="15.75" customHeight="1" x14ac:dyDescent="0.2">
      <c r="A1098" s="5"/>
      <c r="B1098" s="5"/>
      <c r="C1098" s="5"/>
    </row>
    <row r="1099" spans="1:3" ht="15.75" customHeight="1" x14ac:dyDescent="0.2">
      <c r="A1099" s="5"/>
      <c r="B1099" s="5"/>
      <c r="C1099" s="5"/>
    </row>
    <row r="1100" spans="1:3" ht="15.75" customHeight="1" x14ac:dyDescent="0.2">
      <c r="A1100" s="5"/>
      <c r="B1100" s="5"/>
      <c r="C1100" s="5"/>
    </row>
    <row r="1101" spans="1:3" ht="15.75" customHeight="1" x14ac:dyDescent="0.2">
      <c r="A1101" s="5"/>
      <c r="B1101" s="5"/>
      <c r="C1101" s="5"/>
    </row>
    <row r="1102" spans="1:3" ht="15.75" customHeight="1" x14ac:dyDescent="0.2">
      <c r="A1102" s="5"/>
      <c r="B1102" s="5"/>
      <c r="C1102" s="5"/>
    </row>
    <row r="1103" spans="1:3" ht="15.75" customHeight="1" x14ac:dyDescent="0.2">
      <c r="A1103" s="5"/>
      <c r="B1103" s="5"/>
      <c r="C1103" s="5"/>
    </row>
    <row r="1104" spans="1:3" ht="15.75" customHeight="1" x14ac:dyDescent="0.2">
      <c r="A1104" s="5"/>
      <c r="B1104" s="5"/>
      <c r="C1104" s="5"/>
    </row>
    <row r="1105" spans="1:3" ht="15.75" customHeight="1" x14ac:dyDescent="0.2">
      <c r="A1105" s="5"/>
      <c r="B1105" s="5"/>
      <c r="C1105" s="5"/>
    </row>
    <row r="1106" spans="1:3" ht="15.75" customHeight="1" x14ac:dyDescent="0.2">
      <c r="A1106" s="5"/>
      <c r="B1106" s="5"/>
      <c r="C1106" s="5"/>
    </row>
    <row r="1107" spans="1:3" ht="15.75" customHeight="1" x14ac:dyDescent="0.2">
      <c r="A1107" s="5"/>
      <c r="B1107" s="5"/>
      <c r="C1107" s="5"/>
    </row>
    <row r="1108" spans="1:3" ht="15.75" customHeight="1" x14ac:dyDescent="0.2">
      <c r="A1108" s="5"/>
      <c r="B1108" s="5"/>
      <c r="C1108" s="5"/>
    </row>
    <row r="1109" spans="1:3" ht="15.75" customHeight="1" x14ac:dyDescent="0.2">
      <c r="A1109" s="5"/>
      <c r="B1109" s="5"/>
      <c r="C1109" s="5"/>
    </row>
    <row r="1110" spans="1:3" ht="15.75" customHeight="1" x14ac:dyDescent="0.2">
      <c r="A1110" s="5"/>
      <c r="B1110" s="5"/>
      <c r="C1110" s="5"/>
    </row>
    <row r="1111" spans="1:3" ht="15.75" customHeight="1" x14ac:dyDescent="0.2">
      <c r="A1111" s="5"/>
      <c r="B1111" s="5"/>
      <c r="C1111" s="5"/>
    </row>
    <row r="1112" spans="1:3" ht="15.75" customHeight="1" x14ac:dyDescent="0.2">
      <c r="A1112" s="5"/>
      <c r="B1112" s="5"/>
      <c r="C1112" s="5"/>
    </row>
    <row r="1113" spans="1:3" ht="15.75" customHeight="1" x14ac:dyDescent="0.2">
      <c r="A1113" s="5"/>
      <c r="B1113" s="5"/>
      <c r="C1113" s="5"/>
    </row>
    <row r="1114" spans="1:3" ht="15.75" customHeight="1" x14ac:dyDescent="0.2">
      <c r="A1114" s="5"/>
      <c r="B1114" s="5"/>
      <c r="C1114" s="5"/>
    </row>
    <row r="1115" spans="1:3" ht="15.75" customHeight="1" x14ac:dyDescent="0.2">
      <c r="A1115" s="5"/>
      <c r="B1115" s="5"/>
      <c r="C1115" s="5"/>
    </row>
    <row r="1116" spans="1:3" ht="15.75" customHeight="1" x14ac:dyDescent="0.2">
      <c r="A1116" s="5"/>
      <c r="B1116" s="5"/>
      <c r="C1116" s="5"/>
    </row>
    <row r="1117" spans="1:3" ht="15.75" customHeight="1" x14ac:dyDescent="0.2">
      <c r="A1117" s="5"/>
      <c r="B1117" s="5"/>
      <c r="C1117" s="5"/>
    </row>
    <row r="1118" spans="1:3" ht="15.75" customHeight="1" x14ac:dyDescent="0.2">
      <c r="A1118" s="5"/>
      <c r="B1118" s="5"/>
      <c r="C1118" s="5"/>
    </row>
    <row r="1119" spans="1:3" ht="15.75" customHeight="1" x14ac:dyDescent="0.2">
      <c r="A1119" s="5"/>
      <c r="B1119" s="5"/>
      <c r="C1119" s="5"/>
    </row>
    <row r="1120" spans="1:3" ht="15.75" customHeight="1" x14ac:dyDescent="0.2">
      <c r="A1120" s="5"/>
      <c r="B1120" s="5"/>
      <c r="C1120" s="5"/>
    </row>
    <row r="1121" spans="1:3" ht="15.75" customHeight="1" x14ac:dyDescent="0.2">
      <c r="A1121" s="5"/>
      <c r="B1121" s="5"/>
      <c r="C1121" s="5"/>
    </row>
    <row r="1122" spans="1:3" ht="15.75" customHeight="1" x14ac:dyDescent="0.2">
      <c r="A1122" s="5"/>
      <c r="B1122" s="5"/>
      <c r="C1122" s="5"/>
    </row>
    <row r="1123" spans="1:3" ht="15.75" customHeight="1" x14ac:dyDescent="0.2">
      <c r="A1123" s="5"/>
      <c r="B1123" s="5"/>
      <c r="C1123" s="5"/>
    </row>
    <row r="1124" spans="1:3" ht="15.75" customHeight="1" x14ac:dyDescent="0.2">
      <c r="A1124" s="5"/>
      <c r="B1124" s="5"/>
      <c r="C1124" s="5"/>
    </row>
    <row r="1125" spans="1:3" ht="15.75" customHeight="1" x14ac:dyDescent="0.2">
      <c r="A1125" s="5"/>
      <c r="B1125" s="5"/>
      <c r="C1125" s="5"/>
    </row>
    <row r="1126" spans="1:3" ht="15.75" customHeight="1" x14ac:dyDescent="0.2">
      <c r="A1126" s="5"/>
      <c r="B1126" s="5"/>
      <c r="C1126" s="5"/>
    </row>
    <row r="1127" spans="1:3" ht="15.75" customHeight="1" x14ac:dyDescent="0.2">
      <c r="A1127" s="5"/>
      <c r="B1127" s="5"/>
      <c r="C1127" s="5"/>
    </row>
    <row r="1128" spans="1:3" ht="15.75" customHeight="1" x14ac:dyDescent="0.2">
      <c r="A1128" s="5"/>
      <c r="B1128" s="5"/>
      <c r="C1128" s="5"/>
    </row>
    <row r="1129" spans="1:3" ht="15.75" customHeight="1" x14ac:dyDescent="0.2">
      <c r="A1129" s="5"/>
      <c r="B1129" s="5"/>
      <c r="C1129" s="5"/>
    </row>
    <row r="1130" spans="1:3" ht="15.75" customHeight="1" x14ac:dyDescent="0.2">
      <c r="A1130" s="5"/>
      <c r="B1130" s="5"/>
      <c r="C1130" s="5"/>
    </row>
    <row r="1131" spans="1:3" ht="15.75" customHeight="1" x14ac:dyDescent="0.2">
      <c r="A1131" s="5"/>
      <c r="B1131" s="5"/>
      <c r="C1131" s="5"/>
    </row>
    <row r="1132" spans="1:3" ht="15.75" customHeight="1" x14ac:dyDescent="0.2">
      <c r="A1132" s="5"/>
      <c r="B1132" s="5"/>
      <c r="C1132" s="5"/>
    </row>
    <row r="1133" spans="1:3" ht="15.75" customHeight="1" x14ac:dyDescent="0.2">
      <c r="A1133" s="5"/>
      <c r="B1133" s="5"/>
      <c r="C1133" s="5"/>
    </row>
    <row r="1134" spans="1:3" ht="15.75" customHeight="1" x14ac:dyDescent="0.2">
      <c r="A1134" s="5"/>
      <c r="B1134" s="5"/>
      <c r="C1134" s="5"/>
    </row>
    <row r="1135" spans="1:3" ht="15.75" customHeight="1" x14ac:dyDescent="0.2">
      <c r="A1135" s="5"/>
      <c r="B1135" s="5"/>
      <c r="C1135" s="5"/>
    </row>
    <row r="1136" spans="1:3" ht="15.75" customHeight="1" x14ac:dyDescent="0.2">
      <c r="A1136" s="5"/>
      <c r="B1136" s="5"/>
      <c r="C1136" s="5"/>
    </row>
    <row r="1137" spans="1:3" ht="15.75" customHeight="1" x14ac:dyDescent="0.2">
      <c r="A1137" s="5"/>
      <c r="B1137" s="5"/>
      <c r="C1137" s="5"/>
    </row>
    <row r="1138" spans="1:3" ht="15.75" customHeight="1" x14ac:dyDescent="0.2">
      <c r="A1138" s="5"/>
      <c r="B1138" s="5"/>
      <c r="C1138" s="5"/>
    </row>
    <row r="1139" spans="1:3" ht="15.75" customHeight="1" x14ac:dyDescent="0.2">
      <c r="A1139" s="5"/>
      <c r="B1139" s="5"/>
      <c r="C1139" s="5"/>
    </row>
    <row r="1140" spans="1:3" ht="15.75" customHeight="1" x14ac:dyDescent="0.2">
      <c r="A1140" s="5"/>
      <c r="B1140" s="5"/>
      <c r="C1140" s="5"/>
    </row>
    <row r="1141" spans="1:3" ht="15.75" customHeight="1" x14ac:dyDescent="0.2">
      <c r="A1141" s="5"/>
      <c r="B1141" s="5"/>
      <c r="C1141" s="5"/>
    </row>
    <row r="1142" spans="1:3" ht="15.75" customHeight="1" x14ac:dyDescent="0.2">
      <c r="A1142" s="5"/>
      <c r="B1142" s="5"/>
      <c r="C1142" s="5"/>
    </row>
    <row r="1143" spans="1:3" ht="15.75" customHeight="1" x14ac:dyDescent="0.2">
      <c r="A1143" s="5"/>
      <c r="B1143" s="5"/>
      <c r="C1143" s="5"/>
    </row>
    <row r="1144" spans="1:3" ht="15.75" customHeight="1" x14ac:dyDescent="0.2">
      <c r="A1144" s="5"/>
      <c r="B1144" s="5"/>
      <c r="C1144" s="5"/>
    </row>
    <row r="1145" spans="1:3" ht="15.75" customHeight="1" x14ac:dyDescent="0.2">
      <c r="A1145" s="5"/>
      <c r="B1145" s="5"/>
      <c r="C1145" s="5"/>
    </row>
    <row r="1146" spans="1:3" ht="15.75" customHeight="1" x14ac:dyDescent="0.2">
      <c r="A1146" s="5"/>
      <c r="B1146" s="5"/>
      <c r="C1146" s="5"/>
    </row>
    <row r="1147" spans="1:3" ht="15.75" customHeight="1" x14ac:dyDescent="0.2">
      <c r="A1147" s="5"/>
      <c r="B1147" s="5"/>
      <c r="C1147" s="5"/>
    </row>
    <row r="1148" spans="1:3" ht="15.75" customHeight="1" x14ac:dyDescent="0.2">
      <c r="A1148" s="5"/>
      <c r="B1148" s="5"/>
      <c r="C1148" s="5"/>
    </row>
    <row r="1149" spans="1:3" ht="15.75" customHeight="1" x14ac:dyDescent="0.2">
      <c r="A1149" s="5"/>
      <c r="B1149" s="5"/>
      <c r="C1149" s="5"/>
    </row>
    <row r="1150" spans="1:3" ht="15.75" customHeight="1" x14ac:dyDescent="0.2">
      <c r="A1150" s="5"/>
      <c r="B1150" s="5"/>
      <c r="C1150" s="5"/>
    </row>
    <row r="1151" spans="1:3" ht="15.75" customHeight="1" x14ac:dyDescent="0.2">
      <c r="A1151" s="5"/>
      <c r="B1151" s="5"/>
      <c r="C1151" s="5"/>
    </row>
    <row r="1152" spans="1:3" ht="15.75" customHeight="1" x14ac:dyDescent="0.2">
      <c r="A1152" s="5"/>
      <c r="B1152" s="5"/>
      <c r="C1152" s="5"/>
    </row>
    <row r="1153" spans="1:3" ht="15.75" customHeight="1" x14ac:dyDescent="0.2">
      <c r="A1153" s="5"/>
      <c r="B1153" s="5"/>
      <c r="C1153" s="5"/>
    </row>
    <row r="1154" spans="1:3" ht="15.75" customHeight="1" x14ac:dyDescent="0.2">
      <c r="A1154" s="5"/>
      <c r="B1154" s="5"/>
      <c r="C1154" s="5"/>
    </row>
    <row r="1155" spans="1:3" ht="15.75" customHeight="1" x14ac:dyDescent="0.2">
      <c r="A1155" s="5"/>
      <c r="B1155" s="5"/>
      <c r="C1155" s="5"/>
    </row>
    <row r="1156" spans="1:3" ht="15.75" customHeight="1" x14ac:dyDescent="0.2">
      <c r="A1156" s="5"/>
      <c r="B1156" s="5"/>
      <c r="C1156" s="5"/>
    </row>
    <row r="1157" spans="1:3" ht="15.75" customHeight="1" x14ac:dyDescent="0.2">
      <c r="A1157" s="5"/>
      <c r="B1157" s="5"/>
      <c r="C1157" s="5"/>
    </row>
    <row r="1158" spans="1:3" ht="15.75" customHeight="1" x14ac:dyDescent="0.2">
      <c r="A1158" s="5"/>
      <c r="B1158" s="5"/>
      <c r="C1158" s="5"/>
    </row>
    <row r="1159" spans="1:3" ht="15.75" customHeight="1" x14ac:dyDescent="0.2">
      <c r="A1159" s="5"/>
      <c r="B1159" s="5"/>
      <c r="C1159" s="5"/>
    </row>
    <row r="1160" spans="1:3" ht="15.75" customHeight="1" x14ac:dyDescent="0.2">
      <c r="A1160" s="5"/>
      <c r="B1160" s="5"/>
      <c r="C1160" s="5"/>
    </row>
    <row r="1161" spans="1:3" ht="15.75" customHeight="1" x14ac:dyDescent="0.2">
      <c r="A1161" s="5"/>
      <c r="B1161" s="5"/>
      <c r="C1161" s="5"/>
    </row>
    <row r="1162" spans="1:3" ht="15.75" customHeight="1" x14ac:dyDescent="0.2">
      <c r="A1162" s="5"/>
      <c r="B1162" s="5"/>
      <c r="C1162" s="5"/>
    </row>
    <row r="1163" spans="1:3" ht="15.75" customHeight="1" x14ac:dyDescent="0.2">
      <c r="A1163" s="5"/>
      <c r="B1163" s="5"/>
      <c r="C1163" s="5"/>
    </row>
    <row r="1164" spans="1:3" ht="15.75" customHeight="1" x14ac:dyDescent="0.2">
      <c r="A1164" s="5"/>
      <c r="B1164" s="5"/>
      <c r="C1164" s="5"/>
    </row>
    <row r="1165" spans="1:3" ht="15.75" customHeight="1" x14ac:dyDescent="0.2">
      <c r="A1165" s="5"/>
      <c r="B1165" s="5"/>
      <c r="C1165" s="5"/>
    </row>
    <row r="1166" spans="1:3" ht="15.75" customHeight="1" x14ac:dyDescent="0.2">
      <c r="A1166" s="5"/>
      <c r="B1166" s="5"/>
      <c r="C1166" s="5"/>
    </row>
    <row r="1167" spans="1:3" ht="15.75" customHeight="1" x14ac:dyDescent="0.2">
      <c r="A1167" s="5"/>
      <c r="B1167" s="5"/>
      <c r="C1167" s="5"/>
    </row>
    <row r="1168" spans="1:3" ht="15.75" customHeight="1" x14ac:dyDescent="0.2">
      <c r="A1168" s="5"/>
      <c r="B1168" s="5"/>
      <c r="C1168" s="5"/>
    </row>
    <row r="1169" spans="1:3" ht="15.75" customHeight="1" x14ac:dyDescent="0.2">
      <c r="A1169" s="5"/>
      <c r="B1169" s="5"/>
      <c r="C1169" s="5"/>
    </row>
    <row r="1170" spans="1:3" ht="15.75" customHeight="1" x14ac:dyDescent="0.2">
      <c r="A1170" s="5"/>
      <c r="B1170" s="5"/>
      <c r="C1170" s="5"/>
    </row>
    <row r="1171" spans="1:3" ht="15.75" customHeight="1" x14ac:dyDescent="0.2">
      <c r="A1171" s="5"/>
      <c r="B1171" s="5"/>
      <c r="C1171" s="5"/>
    </row>
    <row r="1172" spans="1:3" ht="15.75" customHeight="1" x14ac:dyDescent="0.2">
      <c r="A1172" s="5"/>
      <c r="B1172" s="5"/>
      <c r="C1172" s="5"/>
    </row>
    <row r="1173" spans="1:3" ht="15.75" customHeight="1" x14ac:dyDescent="0.2">
      <c r="A1173" s="5"/>
      <c r="B1173" s="5"/>
      <c r="C1173" s="5"/>
    </row>
    <row r="1174" spans="1:3" ht="15.75" customHeight="1" x14ac:dyDescent="0.2">
      <c r="A1174" s="5"/>
      <c r="B1174" s="5"/>
      <c r="C1174" s="5"/>
    </row>
    <row r="1175" spans="1:3" ht="15.75" customHeight="1" x14ac:dyDescent="0.2">
      <c r="A1175" s="5"/>
      <c r="B1175" s="5"/>
      <c r="C1175" s="5"/>
    </row>
    <row r="1176" spans="1:3" ht="15.75" customHeight="1" x14ac:dyDescent="0.2">
      <c r="A1176" s="5"/>
      <c r="B1176" s="5"/>
      <c r="C1176" s="5"/>
    </row>
    <row r="1177" spans="1:3" ht="15.75" customHeight="1" x14ac:dyDescent="0.2">
      <c r="A1177" s="5"/>
      <c r="B1177" s="5"/>
      <c r="C1177" s="5"/>
    </row>
    <row r="1178" spans="1:3" ht="15.75" customHeight="1" x14ac:dyDescent="0.2">
      <c r="A1178" s="5"/>
      <c r="B1178" s="5"/>
      <c r="C1178" s="5"/>
    </row>
    <row r="1179" spans="1:3" ht="15.75" customHeight="1" x14ac:dyDescent="0.2">
      <c r="A1179" s="5"/>
      <c r="B1179" s="5"/>
      <c r="C1179" s="5"/>
    </row>
    <row r="1180" spans="1:3" ht="15.75" customHeight="1" x14ac:dyDescent="0.2">
      <c r="A1180" s="5"/>
      <c r="B1180" s="5"/>
      <c r="C1180" s="5"/>
    </row>
    <row r="1181" spans="1:3" ht="15.75" customHeight="1" x14ac:dyDescent="0.2">
      <c r="A1181" s="5"/>
      <c r="B1181" s="5"/>
      <c r="C1181" s="5"/>
    </row>
    <row r="1182" spans="1:3" ht="15.75" customHeight="1" x14ac:dyDescent="0.2">
      <c r="A1182" s="5"/>
      <c r="B1182" s="5"/>
      <c r="C1182" s="5"/>
    </row>
    <row r="1183" spans="1:3" ht="15.75" customHeight="1" x14ac:dyDescent="0.2">
      <c r="A1183" s="5"/>
      <c r="B1183" s="5"/>
      <c r="C1183" s="5"/>
    </row>
    <row r="1184" spans="1:3" ht="15.75" customHeight="1" x14ac:dyDescent="0.2">
      <c r="A1184" s="5"/>
      <c r="B1184" s="5"/>
      <c r="C1184" s="5"/>
    </row>
    <row r="1185" spans="1:3" ht="15.75" customHeight="1" x14ac:dyDescent="0.2">
      <c r="A1185" s="5"/>
      <c r="B1185" s="5"/>
      <c r="C1185" s="5"/>
    </row>
    <row r="1186" spans="1:3" ht="15.75" customHeight="1" x14ac:dyDescent="0.2">
      <c r="A1186" s="5"/>
      <c r="B1186" s="5"/>
      <c r="C1186" s="5"/>
    </row>
    <row r="1187" spans="1:3" ht="15.75" customHeight="1" x14ac:dyDescent="0.2">
      <c r="A1187" s="5"/>
      <c r="B1187" s="5"/>
      <c r="C1187" s="5"/>
    </row>
    <row r="1188" spans="1:3" ht="15.75" customHeight="1" x14ac:dyDescent="0.2">
      <c r="A1188" s="5"/>
      <c r="B1188" s="5"/>
      <c r="C1188" s="5"/>
    </row>
    <row r="1189" spans="1:3" ht="15.75" customHeight="1" x14ac:dyDescent="0.2">
      <c r="A1189" s="5"/>
      <c r="B1189" s="5"/>
      <c r="C1189" s="5"/>
    </row>
    <row r="1190" spans="1:3" ht="15.75" customHeight="1" x14ac:dyDescent="0.2">
      <c r="A1190" s="5"/>
      <c r="B1190" s="5"/>
      <c r="C1190" s="5"/>
    </row>
    <row r="1191" spans="1:3" ht="15.75" customHeight="1" x14ac:dyDescent="0.2">
      <c r="A1191" s="5"/>
      <c r="B1191" s="5"/>
      <c r="C1191" s="5"/>
    </row>
    <row r="1192" spans="1:3" ht="15.75" customHeight="1" x14ac:dyDescent="0.2">
      <c r="A1192" s="5"/>
      <c r="B1192" s="5"/>
      <c r="C1192" s="5"/>
    </row>
    <row r="1193" spans="1:3" ht="15.75" customHeight="1" x14ac:dyDescent="0.2">
      <c r="A1193" s="5"/>
      <c r="B1193" s="5"/>
      <c r="C1193" s="5"/>
    </row>
    <row r="1194" spans="1:3" ht="15.75" customHeight="1" x14ac:dyDescent="0.2">
      <c r="A1194" s="5"/>
      <c r="B1194" s="5"/>
      <c r="C1194" s="5"/>
    </row>
    <row r="1195" spans="1:3" ht="15.75" customHeight="1" x14ac:dyDescent="0.2">
      <c r="A1195" s="5"/>
      <c r="B1195" s="5"/>
      <c r="C1195" s="5"/>
    </row>
    <row r="1196" spans="1:3" ht="15.75" customHeight="1" x14ac:dyDescent="0.2">
      <c r="A1196" s="5"/>
      <c r="B1196" s="5"/>
      <c r="C1196" s="5"/>
    </row>
    <row r="1197" spans="1:3" ht="15.75" customHeight="1" x14ac:dyDescent="0.2">
      <c r="A1197" s="5"/>
      <c r="B1197" s="5"/>
      <c r="C1197" s="5"/>
    </row>
    <row r="1198" spans="1:3" ht="15.75" customHeight="1" x14ac:dyDescent="0.2">
      <c r="A1198" s="5"/>
      <c r="B1198" s="5"/>
      <c r="C1198" s="5"/>
    </row>
    <row r="1199" spans="1:3" ht="15.75" customHeight="1" x14ac:dyDescent="0.2">
      <c r="A1199" s="5"/>
      <c r="B1199" s="5"/>
      <c r="C1199" s="5"/>
    </row>
    <row r="1200" spans="1:3" ht="15.75" customHeight="1" x14ac:dyDescent="0.2">
      <c r="A1200" s="5"/>
      <c r="B1200" s="5"/>
      <c r="C1200" s="5"/>
    </row>
    <row r="1201" spans="1:3" ht="15.75" customHeight="1" x14ac:dyDescent="0.2">
      <c r="A1201" s="5"/>
      <c r="B1201" s="5"/>
      <c r="C1201" s="5"/>
    </row>
    <row r="1202" spans="1:3" ht="15.75" customHeight="1" x14ac:dyDescent="0.2">
      <c r="A1202" s="5"/>
      <c r="B1202" s="5"/>
      <c r="C1202" s="5"/>
    </row>
    <row r="1203" spans="1:3" ht="15.75" customHeight="1" x14ac:dyDescent="0.2">
      <c r="A1203" s="5"/>
      <c r="B1203" s="5"/>
      <c r="C1203" s="5"/>
    </row>
    <row r="1204" spans="1:3" ht="15.75" customHeight="1" x14ac:dyDescent="0.2">
      <c r="A1204" s="5"/>
      <c r="B1204" s="5"/>
      <c r="C1204" s="5"/>
    </row>
    <row r="1205" spans="1:3" ht="15.75" customHeight="1" x14ac:dyDescent="0.2">
      <c r="A1205" s="5"/>
      <c r="B1205" s="5"/>
      <c r="C1205" s="5"/>
    </row>
    <row r="1206" spans="1:3" ht="15.75" customHeight="1" x14ac:dyDescent="0.2">
      <c r="A1206" s="5"/>
      <c r="B1206" s="5"/>
      <c r="C1206" s="5"/>
    </row>
    <row r="1207" spans="1:3" ht="15.75" customHeight="1" x14ac:dyDescent="0.2">
      <c r="A1207" s="5"/>
      <c r="B1207" s="5"/>
      <c r="C1207" s="5"/>
    </row>
    <row r="1208" spans="1:3" ht="15.75" customHeight="1" x14ac:dyDescent="0.2">
      <c r="A1208" s="5"/>
      <c r="B1208" s="5"/>
      <c r="C1208" s="5"/>
    </row>
    <row r="1209" spans="1:3" ht="15.75" customHeight="1" x14ac:dyDescent="0.2">
      <c r="A1209" s="5"/>
      <c r="B1209" s="5"/>
      <c r="C1209" s="5"/>
    </row>
    <row r="1210" spans="1:3" ht="15.75" customHeight="1" x14ac:dyDescent="0.2">
      <c r="A1210" s="5"/>
      <c r="B1210" s="5"/>
      <c r="C1210" s="5"/>
    </row>
    <row r="1211" spans="1:3" ht="15.75" customHeight="1" x14ac:dyDescent="0.2">
      <c r="A1211" s="5"/>
      <c r="B1211" s="5"/>
      <c r="C1211" s="5"/>
    </row>
    <row r="1212" spans="1:3" ht="15.75" customHeight="1" x14ac:dyDescent="0.2">
      <c r="A1212" s="5"/>
      <c r="B1212" s="5"/>
      <c r="C1212" s="5"/>
    </row>
    <row r="1213" spans="1:3" ht="15.75" customHeight="1" x14ac:dyDescent="0.2">
      <c r="A1213" s="5"/>
      <c r="B1213" s="5"/>
      <c r="C1213" s="5"/>
    </row>
    <row r="1214" spans="1:3" ht="15.75" customHeight="1" x14ac:dyDescent="0.2">
      <c r="A1214" s="5"/>
      <c r="B1214" s="5"/>
      <c r="C1214" s="5"/>
    </row>
    <row r="1215" spans="1:3" ht="15.75" customHeight="1" x14ac:dyDescent="0.2">
      <c r="A1215" s="5"/>
      <c r="B1215" s="5"/>
      <c r="C1215" s="5"/>
    </row>
    <row r="1216" spans="1:3" ht="15.75" customHeight="1" x14ac:dyDescent="0.2">
      <c r="A1216" s="5"/>
      <c r="B1216" s="5"/>
      <c r="C1216" s="5"/>
    </row>
    <row r="1217" spans="1:3" ht="15.75" customHeight="1" x14ac:dyDescent="0.2">
      <c r="A1217" s="5"/>
      <c r="B1217" s="5"/>
      <c r="C1217" s="5"/>
    </row>
    <row r="1218" spans="1:3" ht="15.75" customHeight="1" x14ac:dyDescent="0.2">
      <c r="A1218" s="5"/>
      <c r="B1218" s="5"/>
      <c r="C1218" s="5"/>
    </row>
    <row r="1219" spans="1:3" ht="15.75" customHeight="1" x14ac:dyDescent="0.2">
      <c r="A1219" s="5"/>
      <c r="B1219" s="5"/>
      <c r="C1219" s="5"/>
    </row>
  </sheetData>
  <customSheetViews>
    <customSheetView guid="{C25D6CC8-E664-4062-B749-2EB99412911A}" scale="130" fitToPage="1" topLeftCell="A7">
      <pane ySplit="7" topLeftCell="A883" activePane="bottomLeft" state="frozen"/>
      <selection pane="bottomLeft" activeCell="A893" sqref="A893:M895"/>
      <pageMargins left="0.55118110236220474" right="0.78740157480314965" top="0.39370078740157483" bottom="0.19685039370078741" header="0.51181102362204722" footer="0.51181102362204722"/>
      <pageSetup paperSize="9" scale="65" fitToHeight="0" orientation="landscape" r:id="rId1"/>
      <headerFooter alignWithMargins="0"/>
    </customSheetView>
    <customSheetView guid="{CFE03FCF-A4D8-435A-8A9B-0544466F5A93}" scale="130" showPageBreaks="1" fitToPage="1" topLeftCell="A7">
      <pane ySplit="7" topLeftCell="A883" activePane="bottomLeft" state="frozen"/>
      <selection pane="bottomLeft" activeCell="A893" sqref="A893:M895"/>
      <pageMargins left="0.55118110236220474" right="0.78740157480314965" top="0.39370078740157483" bottom="0.19685039370078741" header="0.51181102362204722" footer="0.51181102362204722"/>
      <pageSetup paperSize="9" scale="65" fitToHeight="0" orientation="landscape" r:id="rId2"/>
      <headerFooter alignWithMargins="0"/>
    </customSheetView>
    <customSheetView guid="{3A56BBDD-68CD-4AEA-B9E4-12391459D4C4}" scale="150" showPageBreaks="1" hiddenRows="1" topLeftCell="A878">
      <selection activeCell="N564" sqref="N564"/>
      <pageMargins left="0.75" right="0.75" top="1" bottom="1" header="0.5" footer="0.5"/>
      <pageSetup paperSize="9" scale="90" orientation="landscape" r:id="rId3"/>
      <headerFooter alignWithMargins="0"/>
    </customSheetView>
    <customSheetView guid="{381B6CC5-6026-4726-9202-A8B5F86C288C}" scale="130" fitToPage="1" topLeftCell="A7">
      <pane ySplit="7" topLeftCell="A883" activePane="bottomLeft" state="frozen"/>
      <selection pane="bottomLeft" activeCell="A893" sqref="A893:M895"/>
      <pageMargins left="0.55118110236220474" right="0.78740157480314965" top="0.39370078740157483" bottom="0.19685039370078741" header="0.51181102362204722" footer="0.51181102362204722"/>
      <pageSetup paperSize="9" scale="65" fitToHeight="0" orientation="landscape" r:id="rId4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55118110236220474" right="0.78740157480314965" top="0.39370078740157483" bottom="0.19685039370078741" header="0.51181102362204722" footer="0.51181102362204722"/>
  <pageSetup paperSize="9" scale="65" fitToHeight="0" orientation="landscape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C25D6CC8-E664-4062-B749-2EB99412911A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  <customSheetView guid="{381B6CC5-6026-4726-9202-A8B5F86C288C}" topLeftCell="A5">
      <selection activeCell="N34" sqref="N34"/>
      <pageMargins left="0.75" right="0.75" top="1" bottom="1" header="0.5" footer="0.5"/>
      <pageSetup paperSize="9" orientation="landscape" r:id="rId4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13" sqref="E13"/>
    </sheetView>
  </sheetViews>
  <sheetFormatPr defaultRowHeight="12.75" x14ac:dyDescent="0.2"/>
  <sheetData/>
  <customSheetViews>
    <customSheetView guid="{C25D6CC8-E664-4062-B749-2EB99412911A}">
      <selection activeCell="E13" sqref="E13"/>
      <pageMargins left="0.75" right="0.75" top="1" bottom="1" header="0.5" footer="0.5"/>
      <pageSetup paperSize="9" orientation="portrait" r:id="rId1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2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3"/>
      <headerFooter alignWithMargins="0"/>
    </customSheetView>
    <customSheetView guid="{381B6CC5-6026-4726-9202-A8B5F86C288C}">
      <selection activeCell="E13" sqref="E13"/>
      <pageMargins left="0.75" right="0.75" top="1" bottom="1" header="0.5" footer="0.5"/>
      <pageSetup paperSize="9" orientation="portrait" r:id="rId4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Santa Eberte</cp:lastModifiedBy>
  <cp:lastPrinted>2022-03-18T09:57:42Z</cp:lastPrinted>
  <dcterms:created xsi:type="dcterms:W3CDTF">2010-02-05T08:24:46Z</dcterms:created>
  <dcterms:modified xsi:type="dcterms:W3CDTF">2022-03-18T09:57:45Z</dcterms:modified>
</cp:coreProperties>
</file>