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99.xml" ContentType="application/vnd.openxmlformats-officedocument.spreadsheetml.revisionLog+xml"/>
  <Override PartName="/xl/revisions/revisionLog1357.xml" ContentType="application/vnd.openxmlformats-officedocument.spreadsheetml.revisionLog+xml"/>
  <Override PartName="/xl/revisions/revisionLog1378.xml" ContentType="application/vnd.openxmlformats-officedocument.spreadsheetml.revisionLog+xml"/>
  <Override PartName="/xl/revisions/revisionLog1336.xml" ContentType="application/vnd.openxmlformats-officedocument.spreadsheetml.revisionLog+xml"/>
  <Override PartName="/xl/revisions/revisionLog1408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1373.xml" ContentType="application/vnd.openxmlformats-officedocument.spreadsheetml.revisionLog+xml"/>
  <Override PartName="/xl/revisions/revisionLog1352.xml" ContentType="application/vnd.openxmlformats-officedocument.spreadsheetml.revisionLog+xml"/>
  <Override PartName="/xl/revisions/revisionLog1445.xml" ContentType="application/vnd.openxmlformats-officedocument.spreadsheetml.revisionLog+xml"/>
  <Override PartName="/xl/revisions/revisionLog1403.xml" ContentType="application/vnd.openxmlformats-officedocument.spreadsheetml.revisionLog+xml"/>
  <Override PartName="/xl/revisions/revisionLog1424.xml" ContentType="application/vnd.openxmlformats-officedocument.spreadsheetml.revisionLog+xml"/>
  <Override PartName="/xl/revisions/revisionLog1394.xml" ContentType="application/vnd.openxmlformats-officedocument.spreadsheetml.revisionLog+xml"/>
  <Override PartName="/xl/revisions/revisionLog1429.xml" ContentType="application/vnd.openxmlformats-officedocument.spreadsheetml.revisionLog+xml"/>
  <Override PartName="/xl/revisions/revisionLog1461.xml" ContentType="application/vnd.openxmlformats-officedocument.spreadsheetml.revisionLog+xml"/>
  <Override PartName="/xl/revisions/revisionLog1440.xml" ContentType="application/vnd.openxmlformats-officedocument.spreadsheetml.revisionLog+xml"/>
  <Override PartName="/xl/revisions/revisionLog1342.xml" ContentType="application/vnd.openxmlformats-officedocument.spreadsheetml.revisionLog+xml"/>
  <Override PartName="/xl/revisions/revisionLog1368.xml" ContentType="application/vnd.openxmlformats-officedocument.spreadsheetml.revisionLog+xml"/>
  <Override PartName="/xl/revisions/revisionLog1347.xml" ContentType="application/vnd.openxmlformats-officedocument.spreadsheetml.revisionLog+xml"/>
  <Override PartName="/xl/revisions/revisionLog1389.xml" ContentType="application/vnd.openxmlformats-officedocument.spreadsheetml.revisionLog+xml"/>
  <Override PartName="/xl/revisions/revisionLog1363.xml" ContentType="application/vnd.openxmlformats-officedocument.spreadsheetml.revisionLog+xml"/>
  <Override PartName="/xl/revisions/revisionLog1435.xml" ContentType="application/vnd.openxmlformats-officedocument.spreadsheetml.revisionLog+xml"/>
  <Override PartName="/xl/revisions/revisionLog1414.xml" ContentType="application/vnd.openxmlformats-officedocument.spreadsheetml.revisionLog+xml"/>
  <Override PartName="/xl/revisions/revisionLog1419.xml" ContentType="application/vnd.openxmlformats-officedocument.spreadsheetml.revisionLog+xml"/>
  <Override PartName="/xl/revisions/revisionLog1384.xml" ContentType="application/vnd.openxmlformats-officedocument.spreadsheetml.revisionLog+xml"/>
  <Override PartName="/xl/revisions/revisionLog1456.xml" ContentType="application/vnd.openxmlformats-officedocument.spreadsheetml.revisionLog+xml"/>
  <Override PartName="/xl/revisions/revisionLog1451.xml" ContentType="application/vnd.openxmlformats-officedocument.spreadsheetml.revisionLog+xml"/>
  <Override PartName="/xl/revisions/revisionLog1430.xml" ContentType="application/vnd.openxmlformats-officedocument.spreadsheetml.revisionLog+xml"/>
  <Override PartName="/xl/revisions/revisionLog1337.xml" ContentType="application/vnd.openxmlformats-officedocument.spreadsheetml.revisionLog+xml"/>
  <Override PartName="/xl/revisions/revisionLog1379.xml" ContentType="application/vnd.openxmlformats-officedocument.spreadsheetml.revisionLog+xml"/>
  <Override PartName="/xl/revisions/revisionLog1332.xml" ContentType="application/vnd.openxmlformats-officedocument.spreadsheetml.revisionLog+xml"/>
  <Override PartName="/xl/revisions/revisionLog1358.xml" ContentType="application/vnd.openxmlformats-officedocument.spreadsheetml.revisionLog+xml"/>
  <Override PartName="/xl/revisions/revisionLog1404.xml" ContentType="application/vnd.openxmlformats-officedocument.spreadsheetml.revisionLog+xml"/>
  <Override PartName="/xl/revisions/revisionLog1390.xml" ContentType="application/vnd.openxmlformats-officedocument.spreadsheetml.revisionLog+xml"/>
  <Override PartName="/xl/revisions/revisionLog1425.xml" ContentType="application/vnd.openxmlformats-officedocument.spreadsheetml.revisionLog+xml"/>
  <Override PartName="/xl/revisions/revisionLog1374.xml" ContentType="application/vnd.openxmlformats-officedocument.spreadsheetml.revisionLog+xml"/>
  <Override PartName="/xl/revisions/revisionLog1353.xml" ContentType="application/vnd.openxmlformats-officedocument.spreadsheetml.revisionLog+xml"/>
  <Override PartName="/xl/revisions/revisionLog1409.xml" ContentType="application/vnd.openxmlformats-officedocument.spreadsheetml.revisionLog+xml"/>
  <Override PartName="/xl/revisions/revisionLog1395.xml" ContentType="application/vnd.openxmlformats-officedocument.spreadsheetml.revisionLog+xml"/>
  <Override PartName="/xl/revisions/revisionLog1459.xml" ContentType="application/vnd.openxmlformats-officedocument.spreadsheetml.revisionLog+xml"/>
  <Override PartName="/xl/revisions/revisionLog1361.xml" ContentType="application/vnd.openxmlformats-officedocument.spreadsheetml.revisionLog+xml"/>
  <Override PartName="/xl/revisions/revisionLog1438.xml" ContentType="application/vnd.openxmlformats-officedocument.spreadsheetml.revisionLog+xml"/>
  <Override PartName="/xl/revisions/revisionLog1340.xml" ContentType="application/vnd.openxmlformats-officedocument.spreadsheetml.revisionLog+xml"/>
  <Override PartName="/xl/revisions/revisionLog1417.xml" ContentType="application/vnd.openxmlformats-officedocument.spreadsheetml.revisionLog+xml"/>
  <Override PartName="/xl/revisions/revisionLog1382.xml" ContentType="application/vnd.openxmlformats-officedocument.spreadsheetml.revisionLog+xml"/>
  <Override PartName="/xl/revisions/revisionLog1387.xml" ContentType="application/vnd.openxmlformats-officedocument.spreadsheetml.revisionLog+xml"/>
  <Override PartName="/xl/revisions/revisionLog1446.xml" ContentType="application/vnd.openxmlformats-officedocument.spreadsheetml.revisionLog+xml"/>
  <Override PartName="/xl/revisions/revisionLog1441.xml" ContentType="application/vnd.openxmlformats-officedocument.spreadsheetml.revisionLog+xml"/>
  <Override PartName="/xl/revisions/revisionLog1420.xml" ContentType="application/vnd.openxmlformats-officedocument.spreadsheetml.revisionLog+xml"/>
  <Override PartName="/xl/revisions/revisionLog1454.xml" ContentType="application/vnd.openxmlformats-officedocument.spreadsheetml.revisionLog+xml"/>
  <Override PartName="/xl/revisions/revisionLog1412.xml" ContentType="application/vnd.openxmlformats-officedocument.spreadsheetml.revisionLog+xml"/>
  <Override PartName="/xl/revisions/revisionLog143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48.xml" ContentType="application/vnd.openxmlformats-officedocument.spreadsheetml.revisionLog+xml"/>
  <Override PartName="/xl/revisions/revisionLog1335.xml" ContentType="application/vnd.openxmlformats-officedocument.spreadsheetml.revisionLog+xml"/>
  <Override PartName="/xl/revisions/revisionLog1356.xml" ContentType="application/vnd.openxmlformats-officedocument.spreadsheetml.revisionLog+xml"/>
  <Override PartName="/xl/revisions/revisionLog1369.xml" ContentType="application/vnd.openxmlformats-officedocument.spreadsheetml.revisionLog+xml"/>
  <Override PartName="/xl/revisions/revisionLog1415.xml" ContentType="application/vnd.openxmlformats-officedocument.spreadsheetml.revisionLog+xml"/>
  <Override PartName="/xl/revisions/revisionLog1385.xml" ContentType="application/vnd.openxmlformats-officedocument.spreadsheetml.revisionLog+xml"/>
  <Override PartName="/xl/revisions/revisionLog1380.xml" ContentType="application/vnd.openxmlformats-officedocument.spreadsheetml.revisionLog+xml"/>
  <Override PartName="/xl/revisions/revisionLog1343.xml" ContentType="application/vnd.openxmlformats-officedocument.spreadsheetml.revisionLog+xml"/>
  <Override PartName="/xl/revisions/revisionLog1364.xml" ContentType="application/vnd.openxmlformats-officedocument.spreadsheetml.revisionLog+xml"/>
  <Override PartName="/xl/revisions/revisionLog1372.xml" ContentType="application/vnd.openxmlformats-officedocument.spreadsheetml.revisionLog+xml"/>
  <Override PartName="/xl/revisions/revisionLog1398.xml" ContentType="application/vnd.openxmlformats-officedocument.spreadsheetml.revisionLog+xml"/>
  <Override PartName="/xl/revisions/revisionLog1393.xml" ContentType="application/vnd.openxmlformats-officedocument.spreadsheetml.revisionLog+xml"/>
  <Override PartName="/xl/revisions/revisionLog1428.xml" ContentType="application/vnd.openxmlformats-officedocument.spreadsheetml.revisionLog+xml"/>
  <Override PartName="/xl/revisions/revisionLog1449.xml" ContentType="application/vnd.openxmlformats-officedocument.spreadsheetml.revisionLog+xml"/>
  <Override PartName="/xl/revisions/revisionLog1407.xml" ContentType="application/vnd.openxmlformats-officedocument.spreadsheetml.revisionLog+xml"/>
  <Override PartName="/xl/revisions/revisionLog1377.xml" ContentType="application/vnd.openxmlformats-officedocument.spreadsheetml.revisionLog+xml"/>
  <Override PartName="/xl/revisions/revisionLog1351.xml" ContentType="application/vnd.openxmlformats-officedocument.spreadsheetml.revisionLog+xml"/>
  <Override PartName="/xl/revisions/revisionLog1457.xml" ContentType="application/vnd.openxmlformats-officedocument.spreadsheetml.revisionLog+xml"/>
  <Override PartName="/xl/revisions/revisionLog1436.xml" ContentType="application/vnd.openxmlformats-officedocument.spreadsheetml.revisionLog+xml"/>
  <Override PartName="/xl/revisions/revisionLog1410.xml" ContentType="application/vnd.openxmlformats-officedocument.spreadsheetml.revisionLog+xml"/>
  <Override PartName="/xl/revisions/revisionLog1452.xml" ContentType="application/vnd.openxmlformats-officedocument.spreadsheetml.revisionLog+xml"/>
  <Override PartName="/xl/revisions/revisionLog1431.xml" ContentType="application/vnd.openxmlformats-officedocument.spreadsheetml.revisionLog+xml"/>
  <Override PartName="/xl/revisions/revisionLog1444.xml" ContentType="application/vnd.openxmlformats-officedocument.spreadsheetml.revisionLog+xml"/>
  <Override PartName="/xl/revisions/revisionLog1423.xml" ContentType="application/vnd.openxmlformats-officedocument.spreadsheetml.revisionLog+xml"/>
  <Override PartName="/xl/revisions/revisionLog1402.xml" ContentType="application/vnd.openxmlformats-officedocument.spreadsheetml.revisionLog+xml"/>
  <Override PartName="/xl/revisions/revisionLog1359.xml" ContentType="application/vnd.openxmlformats-officedocument.spreadsheetml.revisionLog+xml"/>
  <Override PartName="/xl/revisions/revisionLog1460.xml" ContentType="application/vnd.openxmlformats-officedocument.spreadsheetml.revisionLog+xml"/>
  <Override PartName="/xl/revisions/revisionLog1338.xml" ContentType="application/vnd.openxmlformats-officedocument.spreadsheetml.revisionLog+xml"/>
  <Override PartName="/xl/revisions/revisionLog1346.xml" ContentType="application/vnd.openxmlformats-officedocument.spreadsheetml.revisionLog+xml"/>
  <Override PartName="/xl/revisions/revisionLog1375.xml" ContentType="application/vnd.openxmlformats-officedocument.spreadsheetml.revisionLog+xml"/>
  <Override PartName="/xl/revisions/revisionLog1405.xml" ContentType="application/vnd.openxmlformats-officedocument.spreadsheetml.revisionLog+xml"/>
  <Override PartName="/xl/revisions/revisionLog1370.xml" ContentType="application/vnd.openxmlformats-officedocument.spreadsheetml.revisionLog+xml"/>
  <Override PartName="/xl/revisions/revisionLog1354.xml" ContentType="application/vnd.openxmlformats-officedocument.spreadsheetml.revisionLog+xml"/>
  <Override PartName="/xl/revisions/revisionLog1396.xml" ContentType="application/vnd.openxmlformats-officedocument.spreadsheetml.revisionLog+xml"/>
  <Override PartName="/xl/revisions/revisionLog1333.xml" ContentType="application/vnd.openxmlformats-officedocument.spreadsheetml.revisionLog+xml"/>
  <Override PartName="/xl/revisions/revisionLog1383.xml" ContentType="application/vnd.openxmlformats-officedocument.spreadsheetml.revisionLog+xml"/>
  <Override PartName="/xl/revisions/revisionLog1388.xml" ContentType="application/vnd.openxmlformats-officedocument.spreadsheetml.revisionLog+xml"/>
  <Override PartName="/xl/revisions/revisionLog1362.xml" ContentType="application/vnd.openxmlformats-officedocument.spreadsheetml.revisionLog+xml"/>
  <Override PartName="/xl/revisions/revisionLog1341.xml" ContentType="application/vnd.openxmlformats-officedocument.spreadsheetml.revisionLog+xml"/>
  <Override PartName="/xl/revisions/revisionLog1367.xml" ContentType="application/vnd.openxmlformats-officedocument.spreadsheetml.revisionLog+xml"/>
  <Override PartName="/xl/revisions/revisionLog1418.xml" ContentType="application/vnd.openxmlformats-officedocument.spreadsheetml.revisionLog+xml"/>
  <Override PartName="/xl/revisions/revisionLog1426.xml" ContentType="application/vnd.openxmlformats-officedocument.spreadsheetml.revisionLog+xml"/>
  <Override PartName="/xl/revisions/revisionLog1391.xml" ContentType="application/vnd.openxmlformats-officedocument.spreadsheetml.revisionLog+xml"/>
  <Override PartName="/xl/revisions/revisionLog1447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442.xml" ContentType="application/vnd.openxmlformats-officedocument.spreadsheetml.revisionLog+xml"/>
  <Override PartName="/xl/revisions/revisionLog1400.xml" ContentType="application/vnd.openxmlformats-officedocument.spreadsheetml.revisionLog+xml"/>
  <Override PartName="/xl/revisions/revisionLog1413.xml" ContentType="application/vnd.openxmlformats-officedocument.spreadsheetml.revisionLog+xml"/>
  <Override PartName="/xl/revisions/revisionLog1455.xml" ContentType="application/vnd.openxmlformats-officedocument.spreadsheetml.revisionLog+xml"/>
  <Override PartName="/xl/revisions/revisionLog1434.xml" ContentType="application/vnd.openxmlformats-officedocument.spreadsheetml.revisionLog+xml"/>
  <Override PartName="/xl/revisions/revisionLog1439.xml" ContentType="application/vnd.openxmlformats-officedocument.spreadsheetml.revisionLog+xml"/>
  <Override PartName="/xl/revisions/revisionLog1450.xml" ContentType="application/vnd.openxmlformats-officedocument.spreadsheetml.revisionLog+xml"/>
  <Override PartName="/xl/revisions/revisionLog134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365.xml" ContentType="application/vnd.openxmlformats-officedocument.spreadsheetml.revisionLog+xml"/>
  <Override PartName="/xl/revisions/revisionLog1386.xml" ContentType="application/vnd.openxmlformats-officedocument.spreadsheetml.revisionLog+xml"/>
  <Override PartName="/xl/revisions/revisionLog1344.xml" ContentType="application/vnd.openxmlformats-officedocument.spreadsheetml.revisionLog+xml"/>
  <Override PartName="/xl/revisions/revisionLog1437.xml" ContentType="application/vnd.openxmlformats-officedocument.spreadsheetml.revisionLog+xml"/>
  <Override PartName="/xl/revisions/revisionLog1360.xml" ContentType="application/vnd.openxmlformats-officedocument.spreadsheetml.revisionLog+xml"/>
  <Override PartName="/xl/revisions/revisionLog1381.xml" ContentType="application/vnd.openxmlformats-officedocument.spreadsheetml.revisionLog+xml"/>
  <Override PartName="/xl/revisions/revisionLog1458.xml" ContentType="application/vnd.openxmlformats-officedocument.spreadsheetml.revisionLog+xml"/>
  <Override PartName="/xl/revisions/revisionLog1432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416.xml" ContentType="application/vnd.openxmlformats-officedocument.spreadsheetml.revisionLog+xml"/>
  <Override PartName="/xl/revisions/revisionLog1339.xml" ContentType="application/vnd.openxmlformats-officedocument.spreadsheetml.revisionLog+xml"/>
  <Override PartName="/xl/revisions/revisionLog1453.xml" ContentType="application/vnd.openxmlformats-officedocument.spreadsheetml.revisionLog+xml"/>
  <Override PartName="/xl/revisions/revisionLog1376.xml" ContentType="application/vnd.openxmlformats-officedocument.spreadsheetml.revisionLog+xml"/>
  <Override PartName="/xl/revisions/revisionLog1334.xml" ContentType="application/vnd.openxmlformats-officedocument.spreadsheetml.revisionLog+xml"/>
  <Override PartName="/xl/revisions/revisionLog1397.xml" ContentType="application/vnd.openxmlformats-officedocument.spreadsheetml.revisionLog+xml"/>
  <Override PartName="/xl/revisions/revisionLog1355.xml" ContentType="application/vnd.openxmlformats-officedocument.spreadsheetml.revisionLog+xml"/>
  <Override PartName="/xl/revisions/revisionLog1448.xml" ContentType="application/vnd.openxmlformats-officedocument.spreadsheetml.revisionLog+xml"/>
  <Override PartName="/xl/revisions/revisionLog1350.xml" ContentType="application/vnd.openxmlformats-officedocument.spreadsheetml.revisionLog+xml"/>
  <Override PartName="/xl/revisions/revisionLog1392.xml" ContentType="application/vnd.openxmlformats-officedocument.spreadsheetml.revisionLog+xml"/>
  <Override PartName="/xl/revisions/revisionLog1422.xml" ContentType="application/vnd.openxmlformats-officedocument.spreadsheetml.revisionLog+xml"/>
  <Override PartName="/xl/revisions/revisionLog1406.xml" ContentType="application/vnd.openxmlformats-officedocument.spreadsheetml.revisionLog+xml"/>
  <Override PartName="/xl/revisions/revisionLog1371.xml" ContentType="application/vnd.openxmlformats-officedocument.spreadsheetml.revisionLog+xml"/>
  <Override PartName="/xl/revisions/revisionLog1401.xml" ContentType="application/vnd.openxmlformats-officedocument.spreadsheetml.revisionLog+xml"/>
  <Override PartName="/xl/revisions/revisionLog1427.xml" ContentType="application/vnd.openxmlformats-officedocument.spreadsheetml.revisionLog+xml"/>
  <Override PartName="/xl/revisions/revisionLog144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366.xml" ContentType="application/vnd.openxmlformats-officedocument.spreadsheetml.revisionLog+xml"/>
  <Override PartName="/xl/revisions/revisionLog134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Domes dokumenti\Saistošie noteikumi 2019\Nr.10\"/>
    </mc:Choice>
  </mc:AlternateContent>
  <workbookProtection lockRevision="1"/>
  <bookViews>
    <workbookView xWindow="0" yWindow="0" windowWidth="28800" windowHeight="13425"/>
  </bookViews>
  <sheets>
    <sheet name="Sheet1" sheetId="1" r:id="rId1"/>
    <sheet name="Sheet2" sheetId="2" r:id="rId2"/>
    <sheet name="Sheet3" sheetId="3" r:id="rId3"/>
  </sheets>
  <calcPr calcId="152511"/>
  <customWorkbookViews>
    <customWorkbookView name="Dace Riterfelte - Personal View" guid="{A02CED38-EB4D-4DCD-8666-9999362993F5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0" i="1" l="1"/>
  <c r="F70" i="1"/>
  <c r="M70" i="1"/>
  <c r="G69" i="1"/>
  <c r="K69" i="1"/>
  <c r="E17" i="1"/>
  <c r="E16" i="1"/>
  <c r="F16" i="1"/>
  <c r="G16" i="1"/>
  <c r="G70" i="1" s="1"/>
  <c r="H16" i="1"/>
  <c r="H70" i="1" s="1"/>
  <c r="I16" i="1"/>
  <c r="I70" i="1" s="1"/>
  <c r="J16" i="1"/>
  <c r="J70" i="1" s="1"/>
  <c r="K16" i="1"/>
  <c r="K70" i="1" s="1"/>
  <c r="L16" i="1"/>
  <c r="L70" i="1" s="1"/>
  <c r="M16" i="1"/>
  <c r="E15" i="1"/>
  <c r="E69" i="1" s="1"/>
  <c r="E71" i="1" s="1"/>
  <c r="F15" i="1"/>
  <c r="F17" i="1" s="1"/>
  <c r="G15" i="1"/>
  <c r="H15" i="1"/>
  <c r="H69" i="1" s="1"/>
  <c r="H71" i="1" s="1"/>
  <c r="I15" i="1"/>
  <c r="I69" i="1" s="1"/>
  <c r="I71" i="1" s="1"/>
  <c r="J15" i="1"/>
  <c r="J69" i="1" s="1"/>
  <c r="K15" i="1"/>
  <c r="K17" i="1" s="1"/>
  <c r="L15" i="1"/>
  <c r="L69" i="1" s="1"/>
  <c r="L71" i="1" s="1"/>
  <c r="M15" i="1"/>
  <c r="M69" i="1" s="1"/>
  <c r="M71" i="1" s="1"/>
  <c r="K71" i="1" l="1"/>
  <c r="J17" i="1"/>
  <c r="G71" i="1"/>
  <c r="M17" i="1"/>
  <c r="I17" i="1"/>
  <c r="F69" i="1"/>
  <c r="F71" i="1" s="1"/>
  <c r="J71" i="1"/>
  <c r="L17" i="1"/>
  <c r="H17" i="1"/>
  <c r="G17" i="1"/>
  <c r="M68" i="1"/>
  <c r="L68" i="1"/>
  <c r="K68" i="1"/>
  <c r="J68" i="1"/>
  <c r="I68" i="1"/>
  <c r="H68" i="1"/>
  <c r="G68" i="1"/>
  <c r="F68" i="1"/>
  <c r="E68" i="1"/>
  <c r="D67" i="1"/>
  <c r="C67" i="1" l="1"/>
  <c r="J173" i="1"/>
  <c r="G173" i="1"/>
  <c r="F173" i="1"/>
  <c r="E173" i="1"/>
  <c r="M183" i="1"/>
  <c r="L183" i="1"/>
  <c r="K183" i="1"/>
  <c r="J183" i="1"/>
  <c r="I183" i="1"/>
  <c r="H183" i="1"/>
  <c r="G183" i="1"/>
  <c r="F183" i="1"/>
  <c r="E183" i="1"/>
  <c r="D182" i="1"/>
  <c r="C182" i="1" s="1"/>
  <c r="H173" i="1" l="1"/>
  <c r="I173" i="1"/>
  <c r="K173" i="1"/>
  <c r="L173" i="1"/>
  <c r="M173" i="1"/>
  <c r="F140" i="1"/>
  <c r="G140" i="1"/>
  <c r="H140" i="1"/>
  <c r="I140" i="1"/>
  <c r="J140" i="1"/>
  <c r="K140" i="1"/>
  <c r="L140" i="1"/>
  <c r="M140" i="1"/>
  <c r="E140" i="1"/>
  <c r="D140" i="1" s="1"/>
  <c r="D19" i="1"/>
  <c r="F530" i="1"/>
  <c r="G530" i="1"/>
  <c r="H530" i="1"/>
  <c r="I530" i="1"/>
  <c r="J530" i="1"/>
  <c r="K530" i="1"/>
  <c r="L530" i="1"/>
  <c r="M530" i="1"/>
  <c r="E530" i="1"/>
  <c r="E529" i="1"/>
  <c r="F529" i="1"/>
  <c r="G529" i="1"/>
  <c r="H529" i="1"/>
  <c r="I529" i="1"/>
  <c r="J529" i="1"/>
  <c r="K529" i="1"/>
  <c r="L529" i="1"/>
  <c r="M529" i="1"/>
  <c r="M582" i="1"/>
  <c r="L582" i="1"/>
  <c r="K582" i="1"/>
  <c r="J582" i="1"/>
  <c r="I582" i="1"/>
  <c r="H582" i="1"/>
  <c r="G582" i="1"/>
  <c r="F582" i="1"/>
  <c r="E582" i="1"/>
  <c r="D581" i="1"/>
  <c r="C581" i="1" s="1"/>
  <c r="M579" i="1"/>
  <c r="L579" i="1"/>
  <c r="K579" i="1"/>
  <c r="J579" i="1"/>
  <c r="I579" i="1"/>
  <c r="H579" i="1"/>
  <c r="G579" i="1"/>
  <c r="F579" i="1"/>
  <c r="E579" i="1"/>
  <c r="D578" i="1"/>
  <c r="C578" i="1" s="1"/>
  <c r="M576" i="1"/>
  <c r="L576" i="1"/>
  <c r="K576" i="1"/>
  <c r="J576" i="1"/>
  <c r="I576" i="1"/>
  <c r="H576" i="1"/>
  <c r="G576" i="1"/>
  <c r="F576" i="1"/>
  <c r="E576" i="1"/>
  <c r="D575" i="1"/>
  <c r="C575" i="1" s="1"/>
  <c r="M573" i="1"/>
  <c r="L573" i="1"/>
  <c r="K573" i="1"/>
  <c r="J573" i="1"/>
  <c r="I573" i="1"/>
  <c r="H573" i="1"/>
  <c r="G573" i="1"/>
  <c r="F573" i="1"/>
  <c r="E573" i="1"/>
  <c r="D572" i="1"/>
  <c r="C572" i="1" s="1"/>
  <c r="M570" i="1"/>
  <c r="L570" i="1"/>
  <c r="K570" i="1"/>
  <c r="J570" i="1"/>
  <c r="I570" i="1"/>
  <c r="H570" i="1"/>
  <c r="G570" i="1"/>
  <c r="F570" i="1"/>
  <c r="E570" i="1"/>
  <c r="D569" i="1"/>
  <c r="C569" i="1" s="1"/>
  <c r="M567" i="1"/>
  <c r="L567" i="1"/>
  <c r="K567" i="1"/>
  <c r="J567" i="1"/>
  <c r="I567" i="1"/>
  <c r="H567" i="1"/>
  <c r="G567" i="1"/>
  <c r="F567" i="1"/>
  <c r="E567" i="1"/>
  <c r="D566" i="1"/>
  <c r="C566" i="1" s="1"/>
  <c r="M564" i="1"/>
  <c r="L564" i="1"/>
  <c r="K564" i="1"/>
  <c r="J564" i="1"/>
  <c r="I564" i="1"/>
  <c r="H564" i="1"/>
  <c r="G564" i="1"/>
  <c r="F564" i="1"/>
  <c r="E564" i="1"/>
  <c r="D563" i="1"/>
  <c r="C563" i="1" s="1"/>
  <c r="M561" i="1"/>
  <c r="L561" i="1"/>
  <c r="K561" i="1"/>
  <c r="J561" i="1"/>
  <c r="I561" i="1"/>
  <c r="H561" i="1"/>
  <c r="G561" i="1"/>
  <c r="F561" i="1"/>
  <c r="E561" i="1"/>
  <c r="D560" i="1"/>
  <c r="C560" i="1" s="1"/>
  <c r="M558" i="1"/>
  <c r="L558" i="1"/>
  <c r="K558" i="1"/>
  <c r="J558" i="1"/>
  <c r="I558" i="1"/>
  <c r="H558" i="1"/>
  <c r="G558" i="1"/>
  <c r="F558" i="1"/>
  <c r="E558" i="1"/>
  <c r="D557" i="1"/>
  <c r="C557" i="1" s="1"/>
  <c r="M555" i="1"/>
  <c r="L555" i="1"/>
  <c r="K555" i="1"/>
  <c r="J555" i="1"/>
  <c r="I555" i="1"/>
  <c r="H555" i="1"/>
  <c r="G555" i="1"/>
  <c r="F555" i="1"/>
  <c r="E555" i="1"/>
  <c r="D554" i="1"/>
  <c r="C554" i="1" s="1"/>
  <c r="M552" i="1"/>
  <c r="L552" i="1"/>
  <c r="K552" i="1"/>
  <c r="J552" i="1"/>
  <c r="I552" i="1"/>
  <c r="H552" i="1"/>
  <c r="G552" i="1"/>
  <c r="F552" i="1"/>
  <c r="E552" i="1"/>
  <c r="D551" i="1"/>
  <c r="C551" i="1" s="1"/>
  <c r="M549" i="1"/>
  <c r="L549" i="1"/>
  <c r="K549" i="1"/>
  <c r="J549" i="1"/>
  <c r="I549" i="1"/>
  <c r="H549" i="1"/>
  <c r="G549" i="1"/>
  <c r="F549" i="1"/>
  <c r="E549" i="1"/>
  <c r="D548" i="1"/>
  <c r="C548" i="1" s="1"/>
  <c r="M546" i="1"/>
  <c r="L546" i="1"/>
  <c r="K546" i="1"/>
  <c r="J546" i="1"/>
  <c r="I546" i="1"/>
  <c r="H546" i="1"/>
  <c r="G546" i="1"/>
  <c r="F546" i="1"/>
  <c r="E546" i="1"/>
  <c r="D545" i="1"/>
  <c r="C545" i="1" s="1"/>
  <c r="M543" i="1"/>
  <c r="L543" i="1"/>
  <c r="K543" i="1"/>
  <c r="J543" i="1"/>
  <c r="I543" i="1"/>
  <c r="H543" i="1"/>
  <c r="G543" i="1"/>
  <c r="F543" i="1"/>
  <c r="E543" i="1"/>
  <c r="D542" i="1"/>
  <c r="C542" i="1" s="1"/>
  <c r="M540" i="1"/>
  <c r="L540" i="1"/>
  <c r="K540" i="1"/>
  <c r="J540" i="1"/>
  <c r="I540" i="1"/>
  <c r="H540" i="1"/>
  <c r="G540" i="1"/>
  <c r="F540" i="1"/>
  <c r="E540" i="1"/>
  <c r="D539" i="1"/>
  <c r="C539" i="1" s="1"/>
  <c r="M537" i="1"/>
  <c r="L537" i="1"/>
  <c r="K537" i="1"/>
  <c r="J537" i="1"/>
  <c r="I537" i="1"/>
  <c r="H537" i="1"/>
  <c r="G537" i="1"/>
  <c r="F537" i="1"/>
  <c r="E537" i="1"/>
  <c r="D536" i="1"/>
  <c r="C536" i="1" s="1"/>
  <c r="M534" i="1"/>
  <c r="L534" i="1"/>
  <c r="K534" i="1"/>
  <c r="J534" i="1"/>
  <c r="I534" i="1"/>
  <c r="H534" i="1"/>
  <c r="G534" i="1"/>
  <c r="F534" i="1"/>
  <c r="E534" i="1"/>
  <c r="D533" i="1"/>
  <c r="C533" i="1" s="1"/>
  <c r="F383" i="1"/>
  <c r="G383" i="1"/>
  <c r="H383" i="1"/>
  <c r="I383" i="1"/>
  <c r="J383" i="1"/>
  <c r="K383" i="1"/>
  <c r="L383" i="1"/>
  <c r="M383" i="1"/>
  <c r="E383" i="1"/>
  <c r="E382" i="1"/>
  <c r="F382" i="1"/>
  <c r="G382" i="1"/>
  <c r="H382" i="1"/>
  <c r="I382" i="1"/>
  <c r="J382" i="1"/>
  <c r="K382" i="1"/>
  <c r="L382" i="1"/>
  <c r="M382" i="1"/>
  <c r="M528" i="1"/>
  <c r="L528" i="1"/>
  <c r="K528" i="1"/>
  <c r="J528" i="1"/>
  <c r="I528" i="1"/>
  <c r="H528" i="1"/>
  <c r="G528" i="1"/>
  <c r="F528" i="1"/>
  <c r="E528" i="1"/>
  <c r="D527" i="1"/>
  <c r="C527" i="1" s="1"/>
  <c r="M525" i="1"/>
  <c r="L525" i="1"/>
  <c r="K525" i="1"/>
  <c r="J525" i="1"/>
  <c r="I525" i="1"/>
  <c r="H525" i="1"/>
  <c r="G525" i="1"/>
  <c r="F525" i="1"/>
  <c r="E525" i="1"/>
  <c r="D524" i="1"/>
  <c r="C524" i="1" s="1"/>
  <c r="M522" i="1"/>
  <c r="L522" i="1"/>
  <c r="K522" i="1"/>
  <c r="J522" i="1"/>
  <c r="I522" i="1"/>
  <c r="H522" i="1"/>
  <c r="G522" i="1"/>
  <c r="F522" i="1"/>
  <c r="E522" i="1"/>
  <c r="D521" i="1"/>
  <c r="C521" i="1" s="1"/>
  <c r="M519" i="1"/>
  <c r="L519" i="1"/>
  <c r="K519" i="1"/>
  <c r="J519" i="1"/>
  <c r="I519" i="1"/>
  <c r="H519" i="1"/>
  <c r="G519" i="1"/>
  <c r="F519" i="1"/>
  <c r="E519" i="1"/>
  <c r="D518" i="1"/>
  <c r="C518" i="1" s="1"/>
  <c r="M516" i="1"/>
  <c r="L516" i="1"/>
  <c r="K516" i="1"/>
  <c r="J516" i="1"/>
  <c r="I516" i="1"/>
  <c r="H516" i="1"/>
  <c r="G516" i="1"/>
  <c r="F516" i="1"/>
  <c r="E516" i="1"/>
  <c r="D515" i="1"/>
  <c r="C515" i="1" s="1"/>
  <c r="M513" i="1"/>
  <c r="L513" i="1"/>
  <c r="K513" i="1"/>
  <c r="J513" i="1"/>
  <c r="I513" i="1"/>
  <c r="H513" i="1"/>
  <c r="G513" i="1"/>
  <c r="F513" i="1"/>
  <c r="E513" i="1"/>
  <c r="D512" i="1"/>
  <c r="C512" i="1" s="1"/>
  <c r="M510" i="1"/>
  <c r="L510" i="1"/>
  <c r="K510" i="1"/>
  <c r="J510" i="1"/>
  <c r="I510" i="1"/>
  <c r="H510" i="1"/>
  <c r="G510" i="1"/>
  <c r="F510" i="1"/>
  <c r="E510" i="1"/>
  <c r="D509" i="1"/>
  <c r="C509" i="1" s="1"/>
  <c r="M507" i="1"/>
  <c r="L507" i="1"/>
  <c r="K507" i="1"/>
  <c r="J507" i="1"/>
  <c r="I507" i="1"/>
  <c r="H507" i="1"/>
  <c r="G507" i="1"/>
  <c r="F507" i="1"/>
  <c r="E507" i="1"/>
  <c r="D506" i="1"/>
  <c r="C506" i="1" s="1"/>
  <c r="M504" i="1"/>
  <c r="L504" i="1"/>
  <c r="K504" i="1"/>
  <c r="J504" i="1"/>
  <c r="I504" i="1"/>
  <c r="H504" i="1"/>
  <c r="G504" i="1"/>
  <c r="F504" i="1"/>
  <c r="E504" i="1"/>
  <c r="D503" i="1"/>
  <c r="C503" i="1" s="1"/>
  <c r="M501" i="1"/>
  <c r="L501" i="1"/>
  <c r="K501" i="1"/>
  <c r="J501" i="1"/>
  <c r="I501" i="1"/>
  <c r="H501" i="1"/>
  <c r="G501" i="1"/>
  <c r="F501" i="1"/>
  <c r="E501" i="1"/>
  <c r="D500" i="1"/>
  <c r="C500" i="1" s="1"/>
  <c r="M498" i="1"/>
  <c r="L498" i="1"/>
  <c r="K498" i="1"/>
  <c r="J498" i="1"/>
  <c r="I498" i="1"/>
  <c r="H498" i="1"/>
  <c r="G498" i="1"/>
  <c r="F498" i="1"/>
  <c r="E498" i="1"/>
  <c r="D497" i="1"/>
  <c r="C497" i="1" s="1"/>
  <c r="M495" i="1"/>
  <c r="L495" i="1"/>
  <c r="K495" i="1"/>
  <c r="J495" i="1"/>
  <c r="I495" i="1"/>
  <c r="H495" i="1"/>
  <c r="G495" i="1"/>
  <c r="F495" i="1"/>
  <c r="E495" i="1"/>
  <c r="D494" i="1"/>
  <c r="C494" i="1" s="1"/>
  <c r="M492" i="1"/>
  <c r="L492" i="1"/>
  <c r="K492" i="1"/>
  <c r="J492" i="1"/>
  <c r="I492" i="1"/>
  <c r="H492" i="1"/>
  <c r="G492" i="1"/>
  <c r="F492" i="1"/>
  <c r="E492" i="1"/>
  <c r="D491" i="1"/>
  <c r="C491" i="1" s="1"/>
  <c r="M489" i="1"/>
  <c r="L489" i="1"/>
  <c r="K489" i="1"/>
  <c r="J489" i="1"/>
  <c r="I489" i="1"/>
  <c r="H489" i="1"/>
  <c r="G489" i="1"/>
  <c r="F489" i="1"/>
  <c r="E489" i="1"/>
  <c r="D488" i="1"/>
  <c r="C488" i="1" s="1"/>
  <c r="M486" i="1"/>
  <c r="L486" i="1"/>
  <c r="K486" i="1"/>
  <c r="J486" i="1"/>
  <c r="I486" i="1"/>
  <c r="H486" i="1"/>
  <c r="G486" i="1"/>
  <c r="F486" i="1"/>
  <c r="E486" i="1"/>
  <c r="D485" i="1"/>
  <c r="C485" i="1" s="1"/>
  <c r="M483" i="1"/>
  <c r="L483" i="1"/>
  <c r="K483" i="1"/>
  <c r="J483" i="1"/>
  <c r="I483" i="1"/>
  <c r="H483" i="1"/>
  <c r="G483" i="1"/>
  <c r="F483" i="1"/>
  <c r="E483" i="1"/>
  <c r="D482" i="1"/>
  <c r="C482" i="1" s="1"/>
  <c r="M480" i="1"/>
  <c r="L480" i="1"/>
  <c r="K480" i="1"/>
  <c r="J480" i="1"/>
  <c r="I480" i="1"/>
  <c r="H480" i="1"/>
  <c r="G480" i="1"/>
  <c r="F480" i="1"/>
  <c r="E480" i="1"/>
  <c r="D479" i="1"/>
  <c r="C479" i="1" s="1"/>
  <c r="M477" i="1"/>
  <c r="L477" i="1"/>
  <c r="K477" i="1"/>
  <c r="J477" i="1"/>
  <c r="I477" i="1"/>
  <c r="H477" i="1"/>
  <c r="G477" i="1"/>
  <c r="F477" i="1"/>
  <c r="E477" i="1"/>
  <c r="D476" i="1"/>
  <c r="C476" i="1" s="1"/>
  <c r="M474" i="1"/>
  <c r="L474" i="1"/>
  <c r="K474" i="1"/>
  <c r="J474" i="1"/>
  <c r="I474" i="1"/>
  <c r="H474" i="1"/>
  <c r="G474" i="1"/>
  <c r="F474" i="1"/>
  <c r="E474" i="1"/>
  <c r="D473" i="1"/>
  <c r="C473" i="1" s="1"/>
  <c r="M471" i="1"/>
  <c r="L471" i="1"/>
  <c r="K471" i="1"/>
  <c r="J471" i="1"/>
  <c r="I471" i="1"/>
  <c r="H471" i="1"/>
  <c r="G471" i="1"/>
  <c r="F471" i="1"/>
  <c r="E471" i="1"/>
  <c r="D470" i="1"/>
  <c r="C470" i="1" s="1"/>
  <c r="M468" i="1"/>
  <c r="L468" i="1"/>
  <c r="K468" i="1"/>
  <c r="J468" i="1"/>
  <c r="I468" i="1"/>
  <c r="H468" i="1"/>
  <c r="G468" i="1"/>
  <c r="F468" i="1"/>
  <c r="E468" i="1"/>
  <c r="D467" i="1"/>
  <c r="C467" i="1" s="1"/>
  <c r="M465" i="1"/>
  <c r="L465" i="1"/>
  <c r="K465" i="1"/>
  <c r="J465" i="1"/>
  <c r="I465" i="1"/>
  <c r="H465" i="1"/>
  <c r="G465" i="1"/>
  <c r="F465" i="1"/>
  <c r="E465" i="1"/>
  <c r="D464" i="1"/>
  <c r="C464" i="1" s="1"/>
  <c r="M462" i="1"/>
  <c r="L462" i="1"/>
  <c r="K462" i="1"/>
  <c r="J462" i="1"/>
  <c r="I462" i="1"/>
  <c r="H462" i="1"/>
  <c r="G462" i="1"/>
  <c r="F462" i="1"/>
  <c r="E462" i="1"/>
  <c r="D461" i="1"/>
  <c r="C461" i="1" s="1"/>
  <c r="M459" i="1"/>
  <c r="L459" i="1"/>
  <c r="K459" i="1"/>
  <c r="J459" i="1"/>
  <c r="I459" i="1"/>
  <c r="H459" i="1"/>
  <c r="G459" i="1"/>
  <c r="F459" i="1"/>
  <c r="E459" i="1"/>
  <c r="D458" i="1"/>
  <c r="C458" i="1" s="1"/>
  <c r="M456" i="1"/>
  <c r="L456" i="1"/>
  <c r="K456" i="1"/>
  <c r="J456" i="1"/>
  <c r="I456" i="1"/>
  <c r="H456" i="1"/>
  <c r="G456" i="1"/>
  <c r="F456" i="1"/>
  <c r="E456" i="1"/>
  <c r="D455" i="1"/>
  <c r="C455" i="1" s="1"/>
  <c r="M453" i="1"/>
  <c r="L453" i="1"/>
  <c r="K453" i="1"/>
  <c r="J453" i="1"/>
  <c r="I453" i="1"/>
  <c r="H453" i="1"/>
  <c r="G453" i="1"/>
  <c r="F453" i="1"/>
  <c r="E453" i="1"/>
  <c r="D452" i="1"/>
  <c r="C452" i="1" s="1"/>
  <c r="M450" i="1"/>
  <c r="L450" i="1"/>
  <c r="K450" i="1"/>
  <c r="J450" i="1"/>
  <c r="I450" i="1"/>
  <c r="H450" i="1"/>
  <c r="G450" i="1"/>
  <c r="F450" i="1"/>
  <c r="E450" i="1"/>
  <c r="D449" i="1"/>
  <c r="C449" i="1" s="1"/>
  <c r="M447" i="1"/>
  <c r="L447" i="1"/>
  <c r="K447" i="1"/>
  <c r="J447" i="1"/>
  <c r="I447" i="1"/>
  <c r="H447" i="1"/>
  <c r="G447" i="1"/>
  <c r="F447" i="1"/>
  <c r="E447" i="1"/>
  <c r="D446" i="1"/>
  <c r="C446" i="1" s="1"/>
  <c r="M444" i="1"/>
  <c r="L444" i="1"/>
  <c r="K444" i="1"/>
  <c r="J444" i="1"/>
  <c r="I444" i="1"/>
  <c r="H444" i="1"/>
  <c r="G444" i="1"/>
  <c r="F444" i="1"/>
  <c r="E444" i="1"/>
  <c r="D443" i="1"/>
  <c r="C443" i="1" s="1"/>
  <c r="M441" i="1"/>
  <c r="L441" i="1"/>
  <c r="K441" i="1"/>
  <c r="J441" i="1"/>
  <c r="I441" i="1"/>
  <c r="H441" i="1"/>
  <c r="G441" i="1"/>
  <c r="F441" i="1"/>
  <c r="E441" i="1"/>
  <c r="D440" i="1"/>
  <c r="C440" i="1" s="1"/>
  <c r="M438" i="1"/>
  <c r="L438" i="1"/>
  <c r="K438" i="1"/>
  <c r="J438" i="1"/>
  <c r="I438" i="1"/>
  <c r="H438" i="1"/>
  <c r="G438" i="1"/>
  <c r="F438" i="1"/>
  <c r="E438" i="1"/>
  <c r="D437" i="1"/>
  <c r="C437" i="1" s="1"/>
  <c r="M435" i="1"/>
  <c r="L435" i="1"/>
  <c r="K435" i="1"/>
  <c r="J435" i="1"/>
  <c r="I435" i="1"/>
  <c r="H435" i="1"/>
  <c r="G435" i="1"/>
  <c r="F435" i="1"/>
  <c r="E435" i="1"/>
  <c r="D434" i="1"/>
  <c r="C434" i="1" s="1"/>
  <c r="M432" i="1"/>
  <c r="L432" i="1"/>
  <c r="K432" i="1"/>
  <c r="J432" i="1"/>
  <c r="I432" i="1"/>
  <c r="H432" i="1"/>
  <c r="G432" i="1"/>
  <c r="F432" i="1"/>
  <c r="E432" i="1"/>
  <c r="D431" i="1"/>
  <c r="C431" i="1" s="1"/>
  <c r="M429" i="1"/>
  <c r="L429" i="1"/>
  <c r="K429" i="1"/>
  <c r="J429" i="1"/>
  <c r="I429" i="1"/>
  <c r="H429" i="1"/>
  <c r="G429" i="1"/>
  <c r="F429" i="1"/>
  <c r="E429" i="1"/>
  <c r="D428" i="1"/>
  <c r="C428" i="1" s="1"/>
  <c r="M426" i="1"/>
  <c r="L426" i="1"/>
  <c r="K426" i="1"/>
  <c r="J426" i="1"/>
  <c r="I426" i="1"/>
  <c r="H426" i="1"/>
  <c r="G426" i="1"/>
  <c r="F426" i="1"/>
  <c r="E426" i="1"/>
  <c r="D425" i="1"/>
  <c r="C425" i="1" s="1"/>
  <c r="M423" i="1"/>
  <c r="L423" i="1"/>
  <c r="K423" i="1"/>
  <c r="J423" i="1"/>
  <c r="I423" i="1"/>
  <c r="H423" i="1"/>
  <c r="G423" i="1"/>
  <c r="F423" i="1"/>
  <c r="E423" i="1"/>
  <c r="D422" i="1"/>
  <c r="C422" i="1" s="1"/>
  <c r="M420" i="1"/>
  <c r="L420" i="1"/>
  <c r="K420" i="1"/>
  <c r="J420" i="1"/>
  <c r="I420" i="1"/>
  <c r="H420" i="1"/>
  <c r="G420" i="1"/>
  <c r="F420" i="1"/>
  <c r="E420" i="1"/>
  <c r="D419" i="1"/>
  <c r="C419" i="1" s="1"/>
  <c r="M417" i="1"/>
  <c r="L417" i="1"/>
  <c r="K417" i="1"/>
  <c r="J417" i="1"/>
  <c r="I417" i="1"/>
  <c r="H417" i="1"/>
  <c r="G417" i="1"/>
  <c r="F417" i="1"/>
  <c r="E417" i="1"/>
  <c r="D416" i="1"/>
  <c r="C416" i="1" s="1"/>
  <c r="M414" i="1"/>
  <c r="L414" i="1"/>
  <c r="K414" i="1"/>
  <c r="J414" i="1"/>
  <c r="I414" i="1"/>
  <c r="H414" i="1"/>
  <c r="G414" i="1"/>
  <c r="F414" i="1"/>
  <c r="E414" i="1"/>
  <c r="D413" i="1"/>
  <c r="C413" i="1" s="1"/>
  <c r="M411" i="1"/>
  <c r="L411" i="1"/>
  <c r="K411" i="1"/>
  <c r="J411" i="1"/>
  <c r="I411" i="1"/>
  <c r="H411" i="1"/>
  <c r="G411" i="1"/>
  <c r="F411" i="1"/>
  <c r="E411" i="1"/>
  <c r="D410" i="1"/>
  <c r="C410" i="1" s="1"/>
  <c r="M408" i="1"/>
  <c r="L408" i="1"/>
  <c r="K408" i="1"/>
  <c r="J408" i="1"/>
  <c r="I408" i="1"/>
  <c r="H408" i="1"/>
  <c r="G408" i="1"/>
  <c r="F408" i="1"/>
  <c r="E408" i="1"/>
  <c r="D407" i="1"/>
  <c r="C407" i="1" s="1"/>
  <c r="M405" i="1"/>
  <c r="L405" i="1"/>
  <c r="K405" i="1"/>
  <c r="J405" i="1"/>
  <c r="I405" i="1"/>
  <c r="H405" i="1"/>
  <c r="G405" i="1"/>
  <c r="F405" i="1"/>
  <c r="E405" i="1"/>
  <c r="D404" i="1"/>
  <c r="C404" i="1" s="1"/>
  <c r="M402" i="1"/>
  <c r="L402" i="1"/>
  <c r="K402" i="1"/>
  <c r="J402" i="1"/>
  <c r="I402" i="1"/>
  <c r="H402" i="1"/>
  <c r="G402" i="1"/>
  <c r="F402" i="1"/>
  <c r="E402" i="1"/>
  <c r="D401" i="1"/>
  <c r="C401" i="1" s="1"/>
  <c r="M399" i="1"/>
  <c r="L399" i="1"/>
  <c r="K399" i="1"/>
  <c r="J399" i="1"/>
  <c r="I399" i="1"/>
  <c r="H399" i="1"/>
  <c r="G399" i="1"/>
  <c r="F399" i="1"/>
  <c r="E399" i="1"/>
  <c r="D398" i="1"/>
  <c r="C398" i="1" s="1"/>
  <c r="M396" i="1"/>
  <c r="L396" i="1"/>
  <c r="K396" i="1"/>
  <c r="J396" i="1"/>
  <c r="I396" i="1"/>
  <c r="H396" i="1"/>
  <c r="G396" i="1"/>
  <c r="F396" i="1"/>
  <c r="E396" i="1"/>
  <c r="D395" i="1"/>
  <c r="C395" i="1" s="1"/>
  <c r="M393" i="1"/>
  <c r="L393" i="1"/>
  <c r="K393" i="1"/>
  <c r="J393" i="1"/>
  <c r="I393" i="1"/>
  <c r="H393" i="1"/>
  <c r="G393" i="1"/>
  <c r="F393" i="1"/>
  <c r="E393" i="1"/>
  <c r="D392" i="1"/>
  <c r="C392" i="1" s="1"/>
  <c r="M390" i="1"/>
  <c r="L390" i="1"/>
  <c r="K390" i="1"/>
  <c r="J390" i="1"/>
  <c r="I390" i="1"/>
  <c r="H390" i="1"/>
  <c r="G390" i="1"/>
  <c r="F390" i="1"/>
  <c r="E390" i="1"/>
  <c r="D389" i="1"/>
  <c r="C389" i="1" s="1"/>
  <c r="M387" i="1"/>
  <c r="L387" i="1"/>
  <c r="K387" i="1"/>
  <c r="J387" i="1"/>
  <c r="I387" i="1"/>
  <c r="H387" i="1"/>
  <c r="G387" i="1"/>
  <c r="F387" i="1"/>
  <c r="E387" i="1"/>
  <c r="D386" i="1"/>
  <c r="C386" i="1" s="1"/>
  <c r="M378" i="1"/>
  <c r="L378" i="1"/>
  <c r="K378" i="1"/>
  <c r="J378" i="1"/>
  <c r="I378" i="1"/>
  <c r="H378" i="1"/>
  <c r="G378" i="1"/>
  <c r="F378" i="1"/>
  <c r="E378" i="1"/>
  <c r="D377" i="1"/>
  <c r="C377" i="1" s="1"/>
  <c r="M375" i="1"/>
  <c r="L375" i="1"/>
  <c r="K375" i="1"/>
  <c r="J375" i="1"/>
  <c r="I375" i="1"/>
  <c r="H375" i="1"/>
  <c r="G375" i="1"/>
  <c r="F375" i="1"/>
  <c r="E375" i="1"/>
  <c r="D374" i="1"/>
  <c r="C374" i="1" s="1"/>
  <c r="M372" i="1"/>
  <c r="L372" i="1"/>
  <c r="K372" i="1"/>
  <c r="J372" i="1"/>
  <c r="I372" i="1"/>
  <c r="H372" i="1"/>
  <c r="G372" i="1"/>
  <c r="F372" i="1"/>
  <c r="E372" i="1"/>
  <c r="D371" i="1"/>
  <c r="C371" i="1" s="1"/>
  <c r="F362" i="1"/>
  <c r="G362" i="1"/>
  <c r="H362" i="1"/>
  <c r="I362" i="1"/>
  <c r="J362" i="1"/>
  <c r="K362" i="1"/>
  <c r="L362" i="1"/>
  <c r="M362" i="1"/>
  <c r="E362" i="1"/>
  <c r="M369" i="1"/>
  <c r="L369" i="1"/>
  <c r="K369" i="1"/>
  <c r="J369" i="1"/>
  <c r="I369" i="1"/>
  <c r="H369" i="1"/>
  <c r="G369" i="1"/>
  <c r="F369" i="1"/>
  <c r="E369" i="1"/>
  <c r="D368" i="1"/>
  <c r="C368" i="1" s="1"/>
  <c r="E361" i="1"/>
  <c r="F361" i="1"/>
  <c r="F363" i="1" s="1"/>
  <c r="G361" i="1"/>
  <c r="H361" i="1"/>
  <c r="H363" i="1" s="1"/>
  <c r="I361" i="1"/>
  <c r="J361" i="1"/>
  <c r="J363" i="1" s="1"/>
  <c r="K361" i="1"/>
  <c r="K363" i="1" s="1"/>
  <c r="L361" i="1"/>
  <c r="L363" i="1" s="1"/>
  <c r="M361" i="1"/>
  <c r="M366" i="1"/>
  <c r="L366" i="1"/>
  <c r="K366" i="1"/>
  <c r="J366" i="1"/>
  <c r="I366" i="1"/>
  <c r="H366" i="1"/>
  <c r="G366" i="1"/>
  <c r="F366" i="1"/>
  <c r="E366" i="1"/>
  <c r="D365" i="1"/>
  <c r="C365" i="1" s="1"/>
  <c r="F334" i="1"/>
  <c r="G334" i="1"/>
  <c r="H334" i="1"/>
  <c r="I334" i="1"/>
  <c r="J334" i="1"/>
  <c r="K334" i="1"/>
  <c r="L334" i="1"/>
  <c r="M334" i="1"/>
  <c r="E334" i="1"/>
  <c r="D334" i="1" s="1"/>
  <c r="E333" i="1"/>
  <c r="F333" i="1"/>
  <c r="G333" i="1"/>
  <c r="H333" i="1"/>
  <c r="I333" i="1"/>
  <c r="J333" i="1"/>
  <c r="K333" i="1"/>
  <c r="L333" i="1"/>
  <c r="M333" i="1"/>
  <c r="M359" i="1"/>
  <c r="L359" i="1"/>
  <c r="K359" i="1"/>
  <c r="J359" i="1"/>
  <c r="I359" i="1"/>
  <c r="H359" i="1"/>
  <c r="G359" i="1"/>
  <c r="F359" i="1"/>
  <c r="E359" i="1"/>
  <c r="D358" i="1"/>
  <c r="C358" i="1" s="1"/>
  <c r="M356" i="1"/>
  <c r="L356" i="1"/>
  <c r="K356" i="1"/>
  <c r="J356" i="1"/>
  <c r="I356" i="1"/>
  <c r="H356" i="1"/>
  <c r="G356" i="1"/>
  <c r="F356" i="1"/>
  <c r="E356" i="1"/>
  <c r="D355" i="1"/>
  <c r="C355" i="1" s="1"/>
  <c r="M353" i="1"/>
  <c r="L353" i="1"/>
  <c r="K353" i="1"/>
  <c r="J353" i="1"/>
  <c r="I353" i="1"/>
  <c r="H353" i="1"/>
  <c r="G353" i="1"/>
  <c r="F353" i="1"/>
  <c r="E353" i="1"/>
  <c r="D352" i="1"/>
  <c r="C352" i="1" s="1"/>
  <c r="M350" i="1"/>
  <c r="L350" i="1"/>
  <c r="K350" i="1"/>
  <c r="J350" i="1"/>
  <c r="I350" i="1"/>
  <c r="H350" i="1"/>
  <c r="G350" i="1"/>
  <c r="F350" i="1"/>
  <c r="E350" i="1"/>
  <c r="D349" i="1"/>
  <c r="C349" i="1" s="1"/>
  <c r="M347" i="1"/>
  <c r="L347" i="1"/>
  <c r="K347" i="1"/>
  <c r="J347" i="1"/>
  <c r="I347" i="1"/>
  <c r="H347" i="1"/>
  <c r="G347" i="1"/>
  <c r="F347" i="1"/>
  <c r="E347" i="1"/>
  <c r="D346" i="1"/>
  <c r="C346" i="1" s="1"/>
  <c r="M344" i="1"/>
  <c r="L344" i="1"/>
  <c r="K344" i="1"/>
  <c r="J344" i="1"/>
  <c r="I344" i="1"/>
  <c r="H344" i="1"/>
  <c r="G344" i="1"/>
  <c r="F344" i="1"/>
  <c r="E344" i="1"/>
  <c r="D343" i="1"/>
  <c r="C343" i="1" s="1"/>
  <c r="M341" i="1"/>
  <c r="L341" i="1"/>
  <c r="K341" i="1"/>
  <c r="J341" i="1"/>
  <c r="I341" i="1"/>
  <c r="H341" i="1"/>
  <c r="G341" i="1"/>
  <c r="F341" i="1"/>
  <c r="E341" i="1"/>
  <c r="D340" i="1"/>
  <c r="C340" i="1" s="1"/>
  <c r="M338" i="1"/>
  <c r="L338" i="1"/>
  <c r="K338" i="1"/>
  <c r="J338" i="1"/>
  <c r="I338" i="1"/>
  <c r="H338" i="1"/>
  <c r="G338" i="1"/>
  <c r="F338" i="1"/>
  <c r="E338" i="1"/>
  <c r="D337" i="1"/>
  <c r="C337" i="1" s="1"/>
  <c r="F298" i="1"/>
  <c r="G298" i="1"/>
  <c r="H298" i="1"/>
  <c r="I298" i="1"/>
  <c r="J298" i="1"/>
  <c r="K298" i="1"/>
  <c r="L298" i="1"/>
  <c r="M298" i="1"/>
  <c r="E298" i="1"/>
  <c r="E297" i="1"/>
  <c r="F297" i="1"/>
  <c r="G297" i="1"/>
  <c r="H297" i="1"/>
  <c r="I297" i="1"/>
  <c r="J297" i="1"/>
  <c r="K297" i="1"/>
  <c r="L297" i="1"/>
  <c r="M297" i="1"/>
  <c r="M332" i="1"/>
  <c r="L332" i="1"/>
  <c r="K332" i="1"/>
  <c r="J332" i="1"/>
  <c r="I332" i="1"/>
  <c r="H332" i="1"/>
  <c r="G332" i="1"/>
  <c r="F332" i="1"/>
  <c r="E332" i="1"/>
  <c r="D331" i="1"/>
  <c r="C331" i="1" s="1"/>
  <c r="M329" i="1"/>
  <c r="L329" i="1"/>
  <c r="K329" i="1"/>
  <c r="J329" i="1"/>
  <c r="I329" i="1"/>
  <c r="H329" i="1"/>
  <c r="G329" i="1"/>
  <c r="F329" i="1"/>
  <c r="E329" i="1"/>
  <c r="D328" i="1"/>
  <c r="C328" i="1" s="1"/>
  <c r="M326" i="1"/>
  <c r="L326" i="1"/>
  <c r="K326" i="1"/>
  <c r="J326" i="1"/>
  <c r="I326" i="1"/>
  <c r="H326" i="1"/>
  <c r="G326" i="1"/>
  <c r="F326" i="1"/>
  <c r="E326" i="1"/>
  <c r="D325" i="1"/>
  <c r="C325" i="1" s="1"/>
  <c r="M323" i="1"/>
  <c r="L323" i="1"/>
  <c r="K323" i="1"/>
  <c r="J323" i="1"/>
  <c r="I323" i="1"/>
  <c r="H323" i="1"/>
  <c r="G323" i="1"/>
  <c r="F323" i="1"/>
  <c r="E323" i="1"/>
  <c r="D322" i="1"/>
  <c r="C322" i="1" s="1"/>
  <c r="M320" i="1"/>
  <c r="L320" i="1"/>
  <c r="K320" i="1"/>
  <c r="J320" i="1"/>
  <c r="I320" i="1"/>
  <c r="H320" i="1"/>
  <c r="G320" i="1"/>
  <c r="F320" i="1"/>
  <c r="E320" i="1"/>
  <c r="D319" i="1"/>
  <c r="C319" i="1" s="1"/>
  <c r="M317" i="1"/>
  <c r="L317" i="1"/>
  <c r="K317" i="1"/>
  <c r="J317" i="1"/>
  <c r="I317" i="1"/>
  <c r="H317" i="1"/>
  <c r="G317" i="1"/>
  <c r="F317" i="1"/>
  <c r="E317" i="1"/>
  <c r="D316" i="1"/>
  <c r="C316" i="1" s="1"/>
  <c r="M314" i="1"/>
  <c r="L314" i="1"/>
  <c r="K314" i="1"/>
  <c r="J314" i="1"/>
  <c r="I314" i="1"/>
  <c r="H314" i="1"/>
  <c r="G314" i="1"/>
  <c r="F314" i="1"/>
  <c r="E314" i="1"/>
  <c r="D313" i="1"/>
  <c r="C313" i="1" s="1"/>
  <c r="M311" i="1"/>
  <c r="L311" i="1"/>
  <c r="K311" i="1"/>
  <c r="J311" i="1"/>
  <c r="I311" i="1"/>
  <c r="H311" i="1"/>
  <c r="G311" i="1"/>
  <c r="F311" i="1"/>
  <c r="E311" i="1"/>
  <c r="D310" i="1"/>
  <c r="C310" i="1" s="1"/>
  <c r="M308" i="1"/>
  <c r="L308" i="1"/>
  <c r="K308" i="1"/>
  <c r="J308" i="1"/>
  <c r="I308" i="1"/>
  <c r="H308" i="1"/>
  <c r="G308" i="1"/>
  <c r="F308" i="1"/>
  <c r="E308" i="1"/>
  <c r="D307" i="1"/>
  <c r="C307" i="1" s="1"/>
  <c r="M305" i="1"/>
  <c r="L305" i="1"/>
  <c r="K305" i="1"/>
  <c r="J305" i="1"/>
  <c r="I305" i="1"/>
  <c r="H305" i="1"/>
  <c r="G305" i="1"/>
  <c r="F305" i="1"/>
  <c r="E305" i="1"/>
  <c r="D304" i="1"/>
  <c r="C304" i="1" s="1"/>
  <c r="M302" i="1"/>
  <c r="L302" i="1"/>
  <c r="K302" i="1"/>
  <c r="J302" i="1"/>
  <c r="I302" i="1"/>
  <c r="H302" i="1"/>
  <c r="G302" i="1"/>
  <c r="F302" i="1"/>
  <c r="E302" i="1"/>
  <c r="D301" i="1"/>
  <c r="C301" i="1" s="1"/>
  <c r="F277" i="1"/>
  <c r="G277" i="1"/>
  <c r="H277" i="1"/>
  <c r="I277" i="1"/>
  <c r="J277" i="1"/>
  <c r="K277" i="1"/>
  <c r="L277" i="1"/>
  <c r="M277" i="1"/>
  <c r="E277" i="1"/>
  <c r="D277" i="1" s="1"/>
  <c r="E276" i="1"/>
  <c r="F276" i="1"/>
  <c r="G276" i="1"/>
  <c r="H276" i="1"/>
  <c r="I276" i="1"/>
  <c r="J276" i="1"/>
  <c r="K276" i="1"/>
  <c r="L276" i="1"/>
  <c r="M276" i="1"/>
  <c r="M296" i="1"/>
  <c r="L296" i="1"/>
  <c r="K296" i="1"/>
  <c r="J296" i="1"/>
  <c r="I296" i="1"/>
  <c r="H296" i="1"/>
  <c r="G296" i="1"/>
  <c r="F296" i="1"/>
  <c r="E296" i="1"/>
  <c r="D295" i="1"/>
  <c r="C295" i="1" s="1"/>
  <c r="M293" i="1"/>
  <c r="L293" i="1"/>
  <c r="K293" i="1"/>
  <c r="J293" i="1"/>
  <c r="I293" i="1"/>
  <c r="H293" i="1"/>
  <c r="G293" i="1"/>
  <c r="F293" i="1"/>
  <c r="E293" i="1"/>
  <c r="D292" i="1"/>
  <c r="C292" i="1" s="1"/>
  <c r="M290" i="1"/>
  <c r="L290" i="1"/>
  <c r="K290" i="1"/>
  <c r="J290" i="1"/>
  <c r="I290" i="1"/>
  <c r="H290" i="1"/>
  <c r="G290" i="1"/>
  <c r="F290" i="1"/>
  <c r="E290" i="1"/>
  <c r="D289" i="1"/>
  <c r="C289" i="1" s="1"/>
  <c r="M287" i="1"/>
  <c r="L287" i="1"/>
  <c r="K287" i="1"/>
  <c r="J287" i="1"/>
  <c r="I287" i="1"/>
  <c r="H287" i="1"/>
  <c r="G287" i="1"/>
  <c r="F287" i="1"/>
  <c r="E287" i="1"/>
  <c r="D286" i="1"/>
  <c r="C286" i="1" s="1"/>
  <c r="M284" i="1"/>
  <c r="L284" i="1"/>
  <c r="K284" i="1"/>
  <c r="J284" i="1"/>
  <c r="I284" i="1"/>
  <c r="H284" i="1"/>
  <c r="G284" i="1"/>
  <c r="F284" i="1"/>
  <c r="E284" i="1"/>
  <c r="D283" i="1"/>
  <c r="C283" i="1" s="1"/>
  <c r="M281" i="1"/>
  <c r="L281" i="1"/>
  <c r="K281" i="1"/>
  <c r="J281" i="1"/>
  <c r="I281" i="1"/>
  <c r="H281" i="1"/>
  <c r="G281" i="1"/>
  <c r="F281" i="1"/>
  <c r="E281" i="1"/>
  <c r="D280" i="1"/>
  <c r="C280" i="1" s="1"/>
  <c r="F253" i="1"/>
  <c r="G253" i="1"/>
  <c r="H253" i="1"/>
  <c r="I253" i="1"/>
  <c r="J253" i="1"/>
  <c r="K253" i="1"/>
  <c r="L253" i="1"/>
  <c r="M253" i="1"/>
  <c r="E253" i="1"/>
  <c r="D253" i="1" s="1"/>
  <c r="E252" i="1"/>
  <c r="F252" i="1"/>
  <c r="G252" i="1"/>
  <c r="H252" i="1"/>
  <c r="I252" i="1"/>
  <c r="J252" i="1"/>
  <c r="K252" i="1"/>
  <c r="L252" i="1"/>
  <c r="M252" i="1"/>
  <c r="M275" i="1"/>
  <c r="L275" i="1"/>
  <c r="K275" i="1"/>
  <c r="J275" i="1"/>
  <c r="I275" i="1"/>
  <c r="H275" i="1"/>
  <c r="G275" i="1"/>
  <c r="F275" i="1"/>
  <c r="E275" i="1"/>
  <c r="D274" i="1"/>
  <c r="C274" i="1" s="1"/>
  <c r="M272" i="1"/>
  <c r="L272" i="1"/>
  <c r="K272" i="1"/>
  <c r="J272" i="1"/>
  <c r="I272" i="1"/>
  <c r="H272" i="1"/>
  <c r="G272" i="1"/>
  <c r="F272" i="1"/>
  <c r="E272" i="1"/>
  <c r="D271" i="1"/>
  <c r="C271" i="1" s="1"/>
  <c r="M269" i="1"/>
  <c r="L269" i="1"/>
  <c r="K269" i="1"/>
  <c r="J269" i="1"/>
  <c r="I269" i="1"/>
  <c r="H269" i="1"/>
  <c r="G269" i="1"/>
  <c r="F269" i="1"/>
  <c r="E269" i="1"/>
  <c r="D268" i="1"/>
  <c r="C268" i="1" s="1"/>
  <c r="M266" i="1"/>
  <c r="L266" i="1"/>
  <c r="K266" i="1"/>
  <c r="J266" i="1"/>
  <c r="I266" i="1"/>
  <c r="H266" i="1"/>
  <c r="G266" i="1"/>
  <c r="F266" i="1"/>
  <c r="E266" i="1"/>
  <c r="D265" i="1"/>
  <c r="C265" i="1" s="1"/>
  <c r="M263" i="1"/>
  <c r="L263" i="1"/>
  <c r="K263" i="1"/>
  <c r="J263" i="1"/>
  <c r="I263" i="1"/>
  <c r="H263" i="1"/>
  <c r="G263" i="1"/>
  <c r="F263" i="1"/>
  <c r="E263" i="1"/>
  <c r="D262" i="1"/>
  <c r="C262" i="1" s="1"/>
  <c r="M260" i="1"/>
  <c r="L260" i="1"/>
  <c r="K260" i="1"/>
  <c r="J260" i="1"/>
  <c r="I260" i="1"/>
  <c r="H260" i="1"/>
  <c r="G260" i="1"/>
  <c r="F260" i="1"/>
  <c r="E260" i="1"/>
  <c r="D259" i="1"/>
  <c r="C259" i="1" s="1"/>
  <c r="M257" i="1"/>
  <c r="L257" i="1"/>
  <c r="K257" i="1"/>
  <c r="J257" i="1"/>
  <c r="I257" i="1"/>
  <c r="H257" i="1"/>
  <c r="G257" i="1"/>
  <c r="F257" i="1"/>
  <c r="E257" i="1"/>
  <c r="D256" i="1"/>
  <c r="C256" i="1" s="1"/>
  <c r="F206" i="1"/>
  <c r="G206" i="1"/>
  <c r="H206" i="1"/>
  <c r="I206" i="1"/>
  <c r="J206" i="1"/>
  <c r="K206" i="1"/>
  <c r="L206" i="1"/>
  <c r="M206" i="1"/>
  <c r="E206" i="1"/>
  <c r="D206" i="1" s="1"/>
  <c r="E205" i="1"/>
  <c r="F205" i="1"/>
  <c r="G205" i="1"/>
  <c r="H205" i="1"/>
  <c r="I205" i="1"/>
  <c r="J205" i="1"/>
  <c r="K205" i="1"/>
  <c r="L205" i="1"/>
  <c r="M205" i="1"/>
  <c r="M248" i="1"/>
  <c r="L248" i="1"/>
  <c r="K248" i="1"/>
  <c r="J248" i="1"/>
  <c r="I248" i="1"/>
  <c r="H248" i="1"/>
  <c r="G248" i="1"/>
  <c r="F248" i="1"/>
  <c r="E248" i="1"/>
  <c r="D247" i="1"/>
  <c r="C247" i="1" s="1"/>
  <c r="M245" i="1"/>
  <c r="L245" i="1"/>
  <c r="K245" i="1"/>
  <c r="J245" i="1"/>
  <c r="I245" i="1"/>
  <c r="H245" i="1"/>
  <c r="G245" i="1"/>
  <c r="F245" i="1"/>
  <c r="E245" i="1"/>
  <c r="D244" i="1"/>
  <c r="C244" i="1" s="1"/>
  <c r="M241" i="1"/>
  <c r="L241" i="1"/>
  <c r="K241" i="1"/>
  <c r="J241" i="1"/>
  <c r="I241" i="1"/>
  <c r="H241" i="1"/>
  <c r="G241" i="1"/>
  <c r="F241" i="1"/>
  <c r="E241" i="1"/>
  <c r="D240" i="1"/>
  <c r="C240" i="1" s="1"/>
  <c r="M238" i="1"/>
  <c r="L238" i="1"/>
  <c r="K238" i="1"/>
  <c r="J238" i="1"/>
  <c r="I238" i="1"/>
  <c r="H238" i="1"/>
  <c r="G238" i="1"/>
  <c r="F238" i="1"/>
  <c r="E238" i="1"/>
  <c r="D237" i="1"/>
  <c r="C237" i="1" s="1"/>
  <c r="M234" i="1"/>
  <c r="L234" i="1"/>
  <c r="K234" i="1"/>
  <c r="J234" i="1"/>
  <c r="I234" i="1"/>
  <c r="H234" i="1"/>
  <c r="G234" i="1"/>
  <c r="F234" i="1"/>
  <c r="E234" i="1"/>
  <c r="D233" i="1"/>
  <c r="C233" i="1" s="1"/>
  <c r="M231" i="1"/>
  <c r="L231" i="1"/>
  <c r="K231" i="1"/>
  <c r="J231" i="1"/>
  <c r="I231" i="1"/>
  <c r="H231" i="1"/>
  <c r="G231" i="1"/>
  <c r="F231" i="1"/>
  <c r="E231" i="1"/>
  <c r="D230" i="1"/>
  <c r="C230" i="1" s="1"/>
  <c r="M228" i="1"/>
  <c r="L228" i="1"/>
  <c r="K228" i="1"/>
  <c r="J228" i="1"/>
  <c r="I228" i="1"/>
  <c r="H228" i="1"/>
  <c r="G228" i="1"/>
  <c r="F228" i="1"/>
  <c r="E228" i="1"/>
  <c r="D227" i="1"/>
  <c r="C227" i="1" s="1"/>
  <c r="M225" i="1"/>
  <c r="L225" i="1"/>
  <c r="K225" i="1"/>
  <c r="J225" i="1"/>
  <c r="I225" i="1"/>
  <c r="H225" i="1"/>
  <c r="G225" i="1"/>
  <c r="F225" i="1"/>
  <c r="E225" i="1"/>
  <c r="D224" i="1"/>
  <c r="C224" i="1" s="1"/>
  <c r="M222" i="1"/>
  <c r="L222" i="1"/>
  <c r="K222" i="1"/>
  <c r="J222" i="1"/>
  <c r="I222" i="1"/>
  <c r="H222" i="1"/>
  <c r="G222" i="1"/>
  <c r="F222" i="1"/>
  <c r="E222" i="1"/>
  <c r="D221" i="1"/>
  <c r="C221" i="1" s="1"/>
  <c r="M219" i="1"/>
  <c r="L219" i="1"/>
  <c r="K219" i="1"/>
  <c r="J219" i="1"/>
  <c r="I219" i="1"/>
  <c r="H219" i="1"/>
  <c r="G219" i="1"/>
  <c r="F219" i="1"/>
  <c r="E219" i="1"/>
  <c r="D218" i="1"/>
  <c r="C218" i="1" s="1"/>
  <c r="M216" i="1"/>
  <c r="L216" i="1"/>
  <c r="K216" i="1"/>
  <c r="J216" i="1"/>
  <c r="I216" i="1"/>
  <c r="H216" i="1"/>
  <c r="G216" i="1"/>
  <c r="F216" i="1"/>
  <c r="E216" i="1"/>
  <c r="D215" i="1"/>
  <c r="C215" i="1" s="1"/>
  <c r="M213" i="1"/>
  <c r="L213" i="1"/>
  <c r="K213" i="1"/>
  <c r="J213" i="1"/>
  <c r="I213" i="1"/>
  <c r="H213" i="1"/>
  <c r="G213" i="1"/>
  <c r="F213" i="1"/>
  <c r="E213" i="1"/>
  <c r="D212" i="1"/>
  <c r="C212" i="1" s="1"/>
  <c r="M210" i="1"/>
  <c r="L210" i="1"/>
  <c r="K210" i="1"/>
  <c r="J210" i="1"/>
  <c r="I210" i="1"/>
  <c r="H210" i="1"/>
  <c r="G210" i="1"/>
  <c r="F210" i="1"/>
  <c r="E210" i="1"/>
  <c r="D209" i="1"/>
  <c r="C209" i="1" s="1"/>
  <c r="F194" i="1"/>
  <c r="G194" i="1"/>
  <c r="H194" i="1"/>
  <c r="I194" i="1"/>
  <c r="J194" i="1"/>
  <c r="K194" i="1"/>
  <c r="L194" i="1"/>
  <c r="M194" i="1"/>
  <c r="E194" i="1"/>
  <c r="E193" i="1"/>
  <c r="F193" i="1"/>
  <c r="G193" i="1"/>
  <c r="H193" i="1"/>
  <c r="I193" i="1"/>
  <c r="J193" i="1"/>
  <c r="K193" i="1"/>
  <c r="L193" i="1"/>
  <c r="M193" i="1"/>
  <c r="M204" i="1"/>
  <c r="L204" i="1"/>
  <c r="K204" i="1"/>
  <c r="J204" i="1"/>
  <c r="I204" i="1"/>
  <c r="H204" i="1"/>
  <c r="G204" i="1"/>
  <c r="F204" i="1"/>
  <c r="E204" i="1"/>
  <c r="D203" i="1"/>
  <c r="C203" i="1" s="1"/>
  <c r="M201" i="1"/>
  <c r="L201" i="1"/>
  <c r="K201" i="1"/>
  <c r="J201" i="1"/>
  <c r="I201" i="1"/>
  <c r="H201" i="1"/>
  <c r="G201" i="1"/>
  <c r="F201" i="1"/>
  <c r="E201" i="1"/>
  <c r="D200" i="1"/>
  <c r="C200" i="1" s="1"/>
  <c r="M198" i="1"/>
  <c r="L198" i="1"/>
  <c r="K198" i="1"/>
  <c r="J198" i="1"/>
  <c r="I198" i="1"/>
  <c r="H198" i="1"/>
  <c r="G198" i="1"/>
  <c r="F198" i="1"/>
  <c r="E198" i="1"/>
  <c r="D197" i="1"/>
  <c r="C197" i="1" s="1"/>
  <c r="M192" i="1"/>
  <c r="L192" i="1"/>
  <c r="K192" i="1"/>
  <c r="J192" i="1"/>
  <c r="I192" i="1"/>
  <c r="H192" i="1"/>
  <c r="G192" i="1"/>
  <c r="F192" i="1"/>
  <c r="E192" i="1"/>
  <c r="D191" i="1"/>
  <c r="C191" i="1" s="1"/>
  <c r="E172" i="1"/>
  <c r="E174" i="1" s="1"/>
  <c r="F172" i="1"/>
  <c r="F174" i="1" s="1"/>
  <c r="G172" i="1"/>
  <c r="H172" i="1"/>
  <c r="I172" i="1"/>
  <c r="J172" i="1"/>
  <c r="K172" i="1"/>
  <c r="L172" i="1"/>
  <c r="M172" i="1"/>
  <c r="M186" i="1"/>
  <c r="L186" i="1"/>
  <c r="K186" i="1"/>
  <c r="J186" i="1"/>
  <c r="I186" i="1"/>
  <c r="H186" i="1"/>
  <c r="G186" i="1"/>
  <c r="F186" i="1"/>
  <c r="E186" i="1"/>
  <c r="D185" i="1"/>
  <c r="C185" i="1" s="1"/>
  <c r="M180" i="1"/>
  <c r="L180" i="1"/>
  <c r="K180" i="1"/>
  <c r="J180" i="1"/>
  <c r="I180" i="1"/>
  <c r="H180" i="1"/>
  <c r="G180" i="1"/>
  <c r="F180" i="1"/>
  <c r="E180" i="1"/>
  <c r="D179" i="1"/>
  <c r="C179" i="1" s="1"/>
  <c r="M177" i="1"/>
  <c r="L177" i="1"/>
  <c r="K177" i="1"/>
  <c r="J177" i="1"/>
  <c r="I177" i="1"/>
  <c r="H177" i="1"/>
  <c r="G177" i="1"/>
  <c r="F177" i="1"/>
  <c r="E177" i="1"/>
  <c r="D176" i="1"/>
  <c r="C176" i="1" s="1"/>
  <c r="D173" i="1"/>
  <c r="E139" i="1"/>
  <c r="F139" i="1"/>
  <c r="G139" i="1"/>
  <c r="H139" i="1"/>
  <c r="I139" i="1"/>
  <c r="J139" i="1"/>
  <c r="K139" i="1"/>
  <c r="L139" i="1"/>
  <c r="M139" i="1"/>
  <c r="M171" i="1"/>
  <c r="L171" i="1"/>
  <c r="K171" i="1"/>
  <c r="J171" i="1"/>
  <c r="I171" i="1"/>
  <c r="H171" i="1"/>
  <c r="G171" i="1"/>
  <c r="F171" i="1"/>
  <c r="E171" i="1"/>
  <c r="D170" i="1"/>
  <c r="C170" i="1" s="1"/>
  <c r="M168" i="1"/>
  <c r="L168" i="1"/>
  <c r="K168" i="1"/>
  <c r="J168" i="1"/>
  <c r="I168" i="1"/>
  <c r="H168" i="1"/>
  <c r="G168" i="1"/>
  <c r="F168" i="1"/>
  <c r="E168" i="1"/>
  <c r="D167" i="1"/>
  <c r="C167" i="1" s="1"/>
  <c r="M165" i="1"/>
  <c r="L165" i="1"/>
  <c r="K165" i="1"/>
  <c r="J165" i="1"/>
  <c r="I165" i="1"/>
  <c r="H165" i="1"/>
  <c r="G165" i="1"/>
  <c r="F165" i="1"/>
  <c r="E165" i="1"/>
  <c r="D164" i="1"/>
  <c r="C164" i="1" s="1"/>
  <c r="M162" i="1"/>
  <c r="L162" i="1"/>
  <c r="K162" i="1"/>
  <c r="J162" i="1"/>
  <c r="I162" i="1"/>
  <c r="H162" i="1"/>
  <c r="G162" i="1"/>
  <c r="F162" i="1"/>
  <c r="E162" i="1"/>
  <c r="D161" i="1"/>
  <c r="C161" i="1" s="1"/>
  <c r="M159" i="1"/>
  <c r="L159" i="1"/>
  <c r="K159" i="1"/>
  <c r="J159" i="1"/>
  <c r="I159" i="1"/>
  <c r="H159" i="1"/>
  <c r="G159" i="1"/>
  <c r="F159" i="1"/>
  <c r="E159" i="1"/>
  <c r="D158" i="1"/>
  <c r="C158" i="1" s="1"/>
  <c r="M156" i="1"/>
  <c r="L156" i="1"/>
  <c r="K156" i="1"/>
  <c r="J156" i="1"/>
  <c r="I156" i="1"/>
  <c r="H156" i="1"/>
  <c r="G156" i="1"/>
  <c r="F156" i="1"/>
  <c r="E156" i="1"/>
  <c r="D155" i="1"/>
  <c r="C155" i="1" s="1"/>
  <c r="M153" i="1"/>
  <c r="L153" i="1"/>
  <c r="K153" i="1"/>
  <c r="J153" i="1"/>
  <c r="I153" i="1"/>
  <c r="H153" i="1"/>
  <c r="G153" i="1"/>
  <c r="F153" i="1"/>
  <c r="E153" i="1"/>
  <c r="D152" i="1"/>
  <c r="C152" i="1" s="1"/>
  <c r="M150" i="1"/>
  <c r="L150" i="1"/>
  <c r="K150" i="1"/>
  <c r="J150" i="1"/>
  <c r="I150" i="1"/>
  <c r="H150" i="1"/>
  <c r="G150" i="1"/>
  <c r="F150" i="1"/>
  <c r="E150" i="1"/>
  <c r="D149" i="1"/>
  <c r="C149" i="1" s="1"/>
  <c r="M147" i="1"/>
  <c r="L147" i="1"/>
  <c r="K147" i="1"/>
  <c r="J147" i="1"/>
  <c r="I147" i="1"/>
  <c r="H147" i="1"/>
  <c r="G147" i="1"/>
  <c r="F147" i="1"/>
  <c r="E147" i="1"/>
  <c r="D146" i="1"/>
  <c r="C146" i="1" s="1"/>
  <c r="M144" i="1"/>
  <c r="L144" i="1"/>
  <c r="K144" i="1"/>
  <c r="J144" i="1"/>
  <c r="I144" i="1"/>
  <c r="H144" i="1"/>
  <c r="G144" i="1"/>
  <c r="F144" i="1"/>
  <c r="E144" i="1"/>
  <c r="D143" i="1"/>
  <c r="C143" i="1" s="1"/>
  <c r="F137" i="1"/>
  <c r="G137" i="1"/>
  <c r="H137" i="1"/>
  <c r="I137" i="1"/>
  <c r="J137" i="1"/>
  <c r="K137" i="1"/>
  <c r="L137" i="1"/>
  <c r="M137" i="1"/>
  <c r="E137" i="1"/>
  <c r="D137" i="1" s="1"/>
  <c r="E136" i="1"/>
  <c r="F136" i="1"/>
  <c r="G136" i="1"/>
  <c r="H136" i="1"/>
  <c r="I136" i="1"/>
  <c r="J136" i="1"/>
  <c r="K136" i="1"/>
  <c r="L136" i="1"/>
  <c r="M136" i="1"/>
  <c r="M135" i="1"/>
  <c r="L135" i="1"/>
  <c r="K135" i="1"/>
  <c r="J135" i="1"/>
  <c r="I135" i="1"/>
  <c r="H135" i="1"/>
  <c r="G135" i="1"/>
  <c r="F135" i="1"/>
  <c r="E135" i="1"/>
  <c r="D134" i="1"/>
  <c r="C134" i="1" s="1"/>
  <c r="M132" i="1"/>
  <c r="L132" i="1"/>
  <c r="K132" i="1"/>
  <c r="J132" i="1"/>
  <c r="I132" i="1"/>
  <c r="H132" i="1"/>
  <c r="G132" i="1"/>
  <c r="F132" i="1"/>
  <c r="E132" i="1"/>
  <c r="D131" i="1"/>
  <c r="C131" i="1" s="1"/>
  <c r="M129" i="1"/>
  <c r="L129" i="1"/>
  <c r="K129" i="1"/>
  <c r="J129" i="1"/>
  <c r="I129" i="1"/>
  <c r="H129" i="1"/>
  <c r="G129" i="1"/>
  <c r="F129" i="1"/>
  <c r="E129" i="1"/>
  <c r="D128" i="1"/>
  <c r="C128" i="1" s="1"/>
  <c r="M126" i="1"/>
  <c r="L126" i="1"/>
  <c r="K126" i="1"/>
  <c r="J126" i="1"/>
  <c r="I126" i="1"/>
  <c r="H126" i="1"/>
  <c r="G126" i="1"/>
  <c r="F126" i="1"/>
  <c r="E126" i="1"/>
  <c r="D125" i="1"/>
  <c r="C125" i="1" s="1"/>
  <c r="F119" i="1"/>
  <c r="G119" i="1"/>
  <c r="H119" i="1"/>
  <c r="I119" i="1"/>
  <c r="J119" i="1"/>
  <c r="K119" i="1"/>
  <c r="L119" i="1"/>
  <c r="M119" i="1"/>
  <c r="E119" i="1"/>
  <c r="D119" i="1" s="1"/>
  <c r="M117" i="1"/>
  <c r="L117" i="1"/>
  <c r="K117" i="1"/>
  <c r="J117" i="1"/>
  <c r="I117" i="1"/>
  <c r="H117" i="1"/>
  <c r="G117" i="1"/>
  <c r="F117" i="1"/>
  <c r="E117" i="1"/>
  <c r="D116" i="1"/>
  <c r="C116" i="1" s="1"/>
  <c r="M114" i="1"/>
  <c r="L114" i="1"/>
  <c r="K114" i="1"/>
  <c r="J114" i="1"/>
  <c r="I114" i="1"/>
  <c r="H114" i="1"/>
  <c r="G114" i="1"/>
  <c r="F114" i="1"/>
  <c r="E114" i="1"/>
  <c r="D113" i="1"/>
  <c r="C113" i="1" s="1"/>
  <c r="M111" i="1"/>
  <c r="L111" i="1"/>
  <c r="K111" i="1"/>
  <c r="J111" i="1"/>
  <c r="I111" i="1"/>
  <c r="H111" i="1"/>
  <c r="G111" i="1"/>
  <c r="F111" i="1"/>
  <c r="E111" i="1"/>
  <c r="D110" i="1"/>
  <c r="C110" i="1" s="1"/>
  <c r="M108" i="1"/>
  <c r="L108" i="1"/>
  <c r="K108" i="1"/>
  <c r="J108" i="1"/>
  <c r="I108" i="1"/>
  <c r="H108" i="1"/>
  <c r="G108" i="1"/>
  <c r="F108" i="1"/>
  <c r="E108" i="1"/>
  <c r="D107" i="1"/>
  <c r="C107" i="1" s="1"/>
  <c r="M105" i="1"/>
  <c r="L105" i="1"/>
  <c r="K105" i="1"/>
  <c r="J105" i="1"/>
  <c r="I105" i="1"/>
  <c r="H105" i="1"/>
  <c r="G105" i="1"/>
  <c r="F105" i="1"/>
  <c r="E105" i="1"/>
  <c r="D104" i="1"/>
  <c r="C104" i="1" s="1"/>
  <c r="M102" i="1"/>
  <c r="L102" i="1"/>
  <c r="K102" i="1"/>
  <c r="J102" i="1"/>
  <c r="I102" i="1"/>
  <c r="H102" i="1"/>
  <c r="G102" i="1"/>
  <c r="F102" i="1"/>
  <c r="E102" i="1"/>
  <c r="D101" i="1"/>
  <c r="C101" i="1" s="1"/>
  <c r="M99" i="1"/>
  <c r="L99" i="1"/>
  <c r="K99" i="1"/>
  <c r="J99" i="1"/>
  <c r="I99" i="1"/>
  <c r="H99" i="1"/>
  <c r="G99" i="1"/>
  <c r="F99" i="1"/>
  <c r="E99" i="1"/>
  <c r="D98" i="1"/>
  <c r="C98" i="1" s="1"/>
  <c r="M96" i="1"/>
  <c r="L96" i="1"/>
  <c r="K96" i="1"/>
  <c r="J96" i="1"/>
  <c r="I96" i="1"/>
  <c r="H96" i="1"/>
  <c r="G96" i="1"/>
  <c r="F96" i="1"/>
  <c r="E96" i="1"/>
  <c r="D95" i="1"/>
  <c r="C95" i="1" s="1"/>
  <c r="M93" i="1"/>
  <c r="L93" i="1"/>
  <c r="K93" i="1"/>
  <c r="J93" i="1"/>
  <c r="I93" i="1"/>
  <c r="H93" i="1"/>
  <c r="G93" i="1"/>
  <c r="F93" i="1"/>
  <c r="E93" i="1"/>
  <c r="D92" i="1"/>
  <c r="C92" i="1" s="1"/>
  <c r="M90" i="1"/>
  <c r="L90" i="1"/>
  <c r="K90" i="1"/>
  <c r="J90" i="1"/>
  <c r="I90" i="1"/>
  <c r="H90" i="1"/>
  <c r="G90" i="1"/>
  <c r="F90" i="1"/>
  <c r="E90" i="1"/>
  <c r="D89" i="1"/>
  <c r="C89" i="1" s="1"/>
  <c r="M87" i="1"/>
  <c r="L87" i="1"/>
  <c r="K87" i="1"/>
  <c r="J87" i="1"/>
  <c r="I87" i="1"/>
  <c r="H87" i="1"/>
  <c r="G87" i="1"/>
  <c r="F87" i="1"/>
  <c r="E87" i="1"/>
  <c r="D86" i="1"/>
  <c r="C86" i="1" s="1"/>
  <c r="F83" i="1"/>
  <c r="G83" i="1"/>
  <c r="H83" i="1"/>
  <c r="I83" i="1"/>
  <c r="J83" i="1"/>
  <c r="K83" i="1"/>
  <c r="L83" i="1"/>
  <c r="M83" i="1"/>
  <c r="E83" i="1"/>
  <c r="M81" i="1"/>
  <c r="L81" i="1"/>
  <c r="K81" i="1"/>
  <c r="J81" i="1"/>
  <c r="I81" i="1"/>
  <c r="H81" i="1"/>
  <c r="G81" i="1"/>
  <c r="F81" i="1"/>
  <c r="E81" i="1"/>
  <c r="D80" i="1"/>
  <c r="C80" i="1" s="1"/>
  <c r="M78" i="1"/>
  <c r="L78" i="1"/>
  <c r="K78" i="1"/>
  <c r="J78" i="1"/>
  <c r="I78" i="1"/>
  <c r="H78" i="1"/>
  <c r="G78" i="1"/>
  <c r="F78" i="1"/>
  <c r="E78" i="1"/>
  <c r="D77" i="1"/>
  <c r="C77" i="1" s="1"/>
  <c r="D73" i="1"/>
  <c r="C73" i="1" s="1"/>
  <c r="M74" i="1"/>
  <c r="L74" i="1"/>
  <c r="K74" i="1"/>
  <c r="J74" i="1"/>
  <c r="I74" i="1"/>
  <c r="H74" i="1"/>
  <c r="G74" i="1"/>
  <c r="F74" i="1"/>
  <c r="E74" i="1"/>
  <c r="M65" i="1"/>
  <c r="L65" i="1"/>
  <c r="K65" i="1"/>
  <c r="J65" i="1"/>
  <c r="I65" i="1"/>
  <c r="H65" i="1"/>
  <c r="G65" i="1"/>
  <c r="F65" i="1"/>
  <c r="E65" i="1"/>
  <c r="D64" i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M26" i="1"/>
  <c r="L26" i="1"/>
  <c r="K26" i="1"/>
  <c r="J26" i="1"/>
  <c r="I26" i="1"/>
  <c r="H26" i="1"/>
  <c r="G26" i="1"/>
  <c r="F26" i="1"/>
  <c r="E26" i="1"/>
  <c r="D25" i="1"/>
  <c r="C25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D16" i="1" l="1"/>
  <c r="C64" i="1"/>
  <c r="D70" i="1"/>
  <c r="C19" i="1"/>
  <c r="C16" i="1" s="1"/>
  <c r="C70" i="1" s="1"/>
  <c r="L384" i="1"/>
  <c r="H384" i="1"/>
  <c r="K384" i="1"/>
  <c r="H531" i="1"/>
  <c r="J531" i="1"/>
  <c r="F531" i="1"/>
  <c r="J384" i="1"/>
  <c r="F384" i="1"/>
  <c r="I384" i="1"/>
  <c r="K174" i="1"/>
  <c r="G174" i="1"/>
  <c r="K531" i="1"/>
  <c r="D383" i="1"/>
  <c r="C383" i="1" s="1"/>
  <c r="H141" i="1"/>
  <c r="M174" i="1"/>
  <c r="H174" i="1"/>
  <c r="M335" i="1"/>
  <c r="L141" i="1"/>
  <c r="I174" i="1"/>
  <c r="K141" i="1"/>
  <c r="L174" i="1"/>
  <c r="I335" i="1"/>
  <c r="L531" i="1"/>
  <c r="M384" i="1"/>
  <c r="G384" i="1"/>
  <c r="M531" i="1"/>
  <c r="I531" i="1"/>
  <c r="E531" i="1"/>
  <c r="G141" i="1"/>
  <c r="J299" i="1"/>
  <c r="F299" i="1"/>
  <c r="E384" i="1"/>
  <c r="D530" i="1"/>
  <c r="G531" i="1"/>
  <c r="J174" i="1"/>
  <c r="G363" i="1"/>
  <c r="C173" i="1"/>
  <c r="C140" i="1"/>
  <c r="J141" i="1"/>
  <c r="F141" i="1"/>
  <c r="J250" i="1"/>
  <c r="M141" i="1"/>
  <c r="I141" i="1"/>
  <c r="E141" i="1"/>
  <c r="C530" i="1"/>
  <c r="E207" i="1"/>
  <c r="L299" i="1"/>
  <c r="H299" i="1"/>
  <c r="L379" i="1"/>
  <c r="H379" i="1"/>
  <c r="E299" i="1"/>
  <c r="E335" i="1"/>
  <c r="K335" i="1"/>
  <c r="G335" i="1"/>
  <c r="E363" i="1"/>
  <c r="M380" i="1"/>
  <c r="I380" i="1"/>
  <c r="K379" i="1"/>
  <c r="G379" i="1"/>
  <c r="F250" i="1"/>
  <c r="J207" i="1"/>
  <c r="F207" i="1"/>
  <c r="J379" i="1"/>
  <c r="F379" i="1"/>
  <c r="L380" i="1"/>
  <c r="L381" i="1" s="1"/>
  <c r="H380" i="1"/>
  <c r="E380" i="1"/>
  <c r="J380" i="1"/>
  <c r="F380" i="1"/>
  <c r="H381" i="1"/>
  <c r="L250" i="1"/>
  <c r="H250" i="1"/>
  <c r="M363" i="1"/>
  <c r="I363" i="1"/>
  <c r="M379" i="1"/>
  <c r="I379" i="1"/>
  <c r="E379" i="1"/>
  <c r="K380" i="1"/>
  <c r="K381" i="1" s="1"/>
  <c r="G380" i="1"/>
  <c r="G381" i="1" s="1"/>
  <c r="M207" i="1"/>
  <c r="I207" i="1"/>
  <c r="K250" i="1"/>
  <c r="K584" i="1" s="1"/>
  <c r="G250" i="1"/>
  <c r="K254" i="1"/>
  <c r="G254" i="1"/>
  <c r="M254" i="1"/>
  <c r="I254" i="1"/>
  <c r="M250" i="1"/>
  <c r="I250" i="1"/>
  <c r="E278" i="1"/>
  <c r="D362" i="1"/>
  <c r="C362" i="1" s="1"/>
  <c r="J195" i="1"/>
  <c r="F195" i="1"/>
  <c r="E250" i="1"/>
  <c r="L254" i="1"/>
  <c r="H254" i="1"/>
  <c r="J254" i="1"/>
  <c r="F254" i="1"/>
  <c r="M278" i="1"/>
  <c r="I278" i="1"/>
  <c r="L278" i="1"/>
  <c r="H278" i="1"/>
  <c r="K299" i="1"/>
  <c r="G299" i="1"/>
  <c r="M299" i="1"/>
  <c r="I299" i="1"/>
  <c r="J335" i="1"/>
  <c r="F335" i="1"/>
  <c r="L335" i="1"/>
  <c r="C334" i="1"/>
  <c r="L207" i="1"/>
  <c r="H207" i="1"/>
  <c r="H335" i="1"/>
  <c r="K207" i="1"/>
  <c r="G207" i="1"/>
  <c r="E254" i="1"/>
  <c r="C206" i="1"/>
  <c r="K278" i="1"/>
  <c r="G278" i="1"/>
  <c r="J278" i="1"/>
  <c r="F278" i="1"/>
  <c r="D298" i="1"/>
  <c r="C298" i="1" s="1"/>
  <c r="C277" i="1"/>
  <c r="C253" i="1"/>
  <c r="E195" i="1"/>
  <c r="K138" i="1"/>
  <c r="G138" i="1"/>
  <c r="I138" i="1"/>
  <c r="K195" i="1"/>
  <c r="G195" i="1"/>
  <c r="J138" i="1"/>
  <c r="F138" i="1"/>
  <c r="M195" i="1"/>
  <c r="I195" i="1"/>
  <c r="M138" i="1"/>
  <c r="E138" i="1"/>
  <c r="L195" i="1"/>
  <c r="H195" i="1"/>
  <c r="L138" i="1"/>
  <c r="H138" i="1"/>
  <c r="D83" i="1"/>
  <c r="C83" i="1" s="1"/>
  <c r="C137" i="1"/>
  <c r="D194" i="1"/>
  <c r="C194" i="1" s="1"/>
  <c r="C119" i="1"/>
  <c r="L584" i="1" l="1"/>
  <c r="H584" i="1"/>
  <c r="J584" i="1"/>
  <c r="E584" i="1"/>
  <c r="I584" i="1"/>
  <c r="M584" i="1"/>
  <c r="F584" i="1"/>
  <c r="G584" i="1"/>
  <c r="I381" i="1"/>
  <c r="M381" i="1"/>
  <c r="F381" i="1"/>
  <c r="D250" i="1"/>
  <c r="C250" i="1" s="1"/>
  <c r="D380" i="1"/>
  <c r="C380" i="1" s="1"/>
  <c r="E381" i="1"/>
  <c r="J381" i="1"/>
  <c r="D584" i="1" l="1"/>
  <c r="C584" i="1" s="1"/>
  <c r="E123" i="1" l="1"/>
  <c r="F123" i="1"/>
  <c r="G123" i="1"/>
  <c r="H123" i="1"/>
  <c r="I123" i="1"/>
  <c r="J123" i="1"/>
  <c r="K123" i="1"/>
  <c r="L123" i="1"/>
  <c r="M123" i="1"/>
  <c r="D133" i="1"/>
  <c r="E118" i="1"/>
  <c r="E120" i="1" s="1"/>
  <c r="F118" i="1"/>
  <c r="F120" i="1" s="1"/>
  <c r="G118" i="1"/>
  <c r="G120" i="1" s="1"/>
  <c r="H118" i="1"/>
  <c r="H120" i="1" s="1"/>
  <c r="I118" i="1"/>
  <c r="I120" i="1" s="1"/>
  <c r="J118" i="1"/>
  <c r="J120" i="1" s="1"/>
  <c r="K118" i="1"/>
  <c r="K120" i="1" s="1"/>
  <c r="L118" i="1"/>
  <c r="L120" i="1" s="1"/>
  <c r="M118" i="1"/>
  <c r="M120" i="1" s="1"/>
  <c r="D451" i="1"/>
  <c r="C451" i="1" l="1"/>
  <c r="C453" i="1" s="1"/>
  <c r="D453" i="1"/>
  <c r="C133" i="1"/>
  <c r="D135" i="1"/>
  <c r="D496" i="1"/>
  <c r="C496" i="1" l="1"/>
  <c r="C498" i="1" s="1"/>
  <c r="D498" i="1"/>
  <c r="C135" i="1"/>
  <c r="C586" i="1" l="1"/>
  <c r="D466" i="1" l="1"/>
  <c r="C466" i="1" l="1"/>
  <c r="C468" i="1" s="1"/>
  <c r="D468" i="1"/>
  <c r="H121" i="1"/>
  <c r="E121" i="1" l="1"/>
  <c r="F121" i="1"/>
  <c r="G121" i="1"/>
  <c r="I121" i="1"/>
  <c r="J121" i="1"/>
  <c r="K121" i="1"/>
  <c r="L121" i="1"/>
  <c r="M121" i="1"/>
  <c r="D122" i="1"/>
  <c r="D121" i="1" s="1"/>
  <c r="C122" i="1" l="1"/>
  <c r="C121" i="1" s="1"/>
  <c r="D526" i="1"/>
  <c r="C526" i="1" l="1"/>
  <c r="C528" i="1" s="1"/>
  <c r="D528" i="1"/>
  <c r="D367" i="1"/>
  <c r="C367" i="1" l="1"/>
  <c r="C369" i="1" s="1"/>
  <c r="D369" i="1"/>
  <c r="D76" i="1"/>
  <c r="D78" i="1" s="1"/>
  <c r="D79" i="1"/>
  <c r="D81" i="1" s="1"/>
  <c r="D523" i="1" l="1"/>
  <c r="D520" i="1"/>
  <c r="D517" i="1"/>
  <c r="D514" i="1"/>
  <c r="D511" i="1"/>
  <c r="D508" i="1"/>
  <c r="D499" i="1"/>
  <c r="C511" i="1" l="1"/>
  <c r="C513" i="1" s="1"/>
  <c r="D513" i="1"/>
  <c r="C523" i="1"/>
  <c r="C525" i="1" s="1"/>
  <c r="D525" i="1"/>
  <c r="C514" i="1"/>
  <c r="C516" i="1" s="1"/>
  <c r="D516" i="1"/>
  <c r="C499" i="1"/>
  <c r="C501" i="1" s="1"/>
  <c r="D501" i="1"/>
  <c r="C517" i="1"/>
  <c r="C519" i="1" s="1"/>
  <c r="D519" i="1"/>
  <c r="C508" i="1"/>
  <c r="C510" i="1" s="1"/>
  <c r="D510" i="1"/>
  <c r="C520" i="1"/>
  <c r="C522" i="1" s="1"/>
  <c r="D522" i="1"/>
  <c r="D187" i="1"/>
  <c r="C187" i="1" s="1"/>
  <c r="D188" i="1"/>
  <c r="C188" i="1" s="1"/>
  <c r="D60" i="1" l="1"/>
  <c r="C60" i="1" l="1"/>
  <c r="C62" i="1" s="1"/>
  <c r="D62" i="1"/>
  <c r="D178" i="1"/>
  <c r="D181" i="1"/>
  <c r="C181" i="1" l="1"/>
  <c r="C183" i="1" s="1"/>
  <c r="D183" i="1"/>
  <c r="D180" i="1"/>
  <c r="D112" i="1"/>
  <c r="D373" i="1"/>
  <c r="D577" i="1"/>
  <c r="D580" i="1"/>
  <c r="D246" i="1"/>
  <c r="D360" i="1"/>
  <c r="C360" i="1" s="1"/>
  <c r="D273" i="1"/>
  <c r="D574" i="1"/>
  <c r="D130" i="1"/>
  <c r="D106" i="1"/>
  <c r="D109" i="1"/>
  <c r="D97" i="1"/>
  <c r="D100" i="1"/>
  <c r="D103" i="1"/>
  <c r="D357" i="1"/>
  <c r="C580" i="1" l="1"/>
  <c r="C582" i="1" s="1"/>
  <c r="D582" i="1"/>
  <c r="C577" i="1"/>
  <c r="C579" i="1" s="1"/>
  <c r="D579" i="1"/>
  <c r="C574" i="1"/>
  <c r="C576" i="1" s="1"/>
  <c r="D576" i="1"/>
  <c r="C373" i="1"/>
  <c r="C375" i="1" s="1"/>
  <c r="D375" i="1"/>
  <c r="C357" i="1"/>
  <c r="C359" i="1" s="1"/>
  <c r="D359" i="1"/>
  <c r="C273" i="1"/>
  <c r="C275" i="1" s="1"/>
  <c r="D275" i="1"/>
  <c r="C246" i="1"/>
  <c r="C248" i="1" s="1"/>
  <c r="D248" i="1"/>
  <c r="C130" i="1"/>
  <c r="D132" i="1"/>
  <c r="C112" i="1"/>
  <c r="C114" i="1" s="1"/>
  <c r="D114" i="1"/>
  <c r="C109" i="1"/>
  <c r="C111" i="1" s="1"/>
  <c r="D111" i="1"/>
  <c r="C106" i="1"/>
  <c r="C108" i="1" s="1"/>
  <c r="D108" i="1"/>
  <c r="C103" i="1"/>
  <c r="C105" i="1" s="1"/>
  <c r="D105" i="1"/>
  <c r="C100" i="1"/>
  <c r="C102" i="1" s="1"/>
  <c r="D102" i="1"/>
  <c r="C97" i="1"/>
  <c r="C99" i="1" s="1"/>
  <c r="D99" i="1"/>
  <c r="D556" i="1"/>
  <c r="C556" i="1" l="1"/>
  <c r="C558" i="1" s="1"/>
  <c r="D558" i="1"/>
  <c r="C132" i="1"/>
  <c r="D487" i="1"/>
  <c r="D385" i="1"/>
  <c r="D387" i="1" s="1"/>
  <c r="D388" i="1"/>
  <c r="D391" i="1"/>
  <c r="D394" i="1"/>
  <c r="D397" i="1"/>
  <c r="D400" i="1"/>
  <c r="D403" i="1"/>
  <c r="D406" i="1"/>
  <c r="D409" i="1"/>
  <c r="D412" i="1"/>
  <c r="D415" i="1"/>
  <c r="D418" i="1"/>
  <c r="D421" i="1"/>
  <c r="D424" i="1"/>
  <c r="D427" i="1"/>
  <c r="D430" i="1"/>
  <c r="D433" i="1"/>
  <c r="D436" i="1"/>
  <c r="D439" i="1"/>
  <c r="D442" i="1"/>
  <c r="D445" i="1"/>
  <c r="D448" i="1"/>
  <c r="D454" i="1"/>
  <c r="D457" i="1"/>
  <c r="D460" i="1"/>
  <c r="D463" i="1"/>
  <c r="D469" i="1"/>
  <c r="D472" i="1"/>
  <c r="D475" i="1"/>
  <c r="D478" i="1"/>
  <c r="D481" i="1"/>
  <c r="D484" i="1"/>
  <c r="D490" i="1"/>
  <c r="D493" i="1"/>
  <c r="D502" i="1"/>
  <c r="D505" i="1"/>
  <c r="D565" i="1"/>
  <c r="D562" i="1"/>
  <c r="D255" i="1"/>
  <c r="D258" i="1"/>
  <c r="D261" i="1"/>
  <c r="D264" i="1"/>
  <c r="D267" i="1"/>
  <c r="D270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66" i="1"/>
  <c r="D63" i="1"/>
  <c r="D72" i="1"/>
  <c r="D74" i="1" s="1"/>
  <c r="C79" i="1"/>
  <c r="C81" i="1" s="1"/>
  <c r="C76" i="1"/>
  <c r="D85" i="1"/>
  <c r="D87" i="1" s="1"/>
  <c r="D91" i="1"/>
  <c r="D88" i="1"/>
  <c r="D94" i="1"/>
  <c r="D115" i="1"/>
  <c r="D175" i="1"/>
  <c r="C178" i="1"/>
  <c r="C180" i="1" s="1"/>
  <c r="D184" i="1"/>
  <c r="D217" i="1"/>
  <c r="D208" i="1"/>
  <c r="D211" i="1"/>
  <c r="D214" i="1"/>
  <c r="D220" i="1"/>
  <c r="D223" i="1"/>
  <c r="D226" i="1"/>
  <c r="D229" i="1"/>
  <c r="D232" i="1"/>
  <c r="D235" i="1"/>
  <c r="D236" i="1"/>
  <c r="D239" i="1"/>
  <c r="D242" i="1"/>
  <c r="C242" i="1" s="1"/>
  <c r="D243" i="1"/>
  <c r="D196" i="1"/>
  <c r="D199" i="1"/>
  <c r="D202" i="1"/>
  <c r="D190" i="1"/>
  <c r="D142" i="1"/>
  <c r="D145" i="1"/>
  <c r="D148" i="1"/>
  <c r="D151" i="1"/>
  <c r="D154" i="1"/>
  <c r="D157" i="1"/>
  <c r="D160" i="1"/>
  <c r="D163" i="1"/>
  <c r="D166" i="1"/>
  <c r="D169" i="1"/>
  <c r="D532" i="1"/>
  <c r="D535" i="1"/>
  <c r="D538" i="1"/>
  <c r="D544" i="1"/>
  <c r="D547" i="1"/>
  <c r="D541" i="1"/>
  <c r="D550" i="1"/>
  <c r="D553" i="1"/>
  <c r="D559" i="1"/>
  <c r="D568" i="1"/>
  <c r="D571" i="1"/>
  <c r="D124" i="1"/>
  <c r="D126" i="1" s="1"/>
  <c r="D127" i="1"/>
  <c r="D279" i="1"/>
  <c r="D282" i="1"/>
  <c r="D285" i="1"/>
  <c r="D288" i="1"/>
  <c r="D291" i="1"/>
  <c r="D294" i="1"/>
  <c r="D300" i="1"/>
  <c r="D303" i="1"/>
  <c r="D306" i="1"/>
  <c r="D309" i="1"/>
  <c r="D312" i="1"/>
  <c r="D315" i="1"/>
  <c r="D318" i="1"/>
  <c r="D321" i="1"/>
  <c r="D324" i="1"/>
  <c r="D327" i="1"/>
  <c r="D330" i="1"/>
  <c r="D336" i="1"/>
  <c r="D339" i="1"/>
  <c r="D342" i="1"/>
  <c r="D345" i="1"/>
  <c r="D348" i="1"/>
  <c r="D351" i="1"/>
  <c r="D354" i="1"/>
  <c r="D364" i="1"/>
  <c r="D370" i="1"/>
  <c r="D376" i="1"/>
  <c r="E75" i="1"/>
  <c r="E82" i="1" s="1"/>
  <c r="E84" i="1" s="1"/>
  <c r="E189" i="1"/>
  <c r="E249" i="1" s="1"/>
  <c r="E251" i="1" s="1"/>
  <c r="F75" i="1"/>
  <c r="F82" i="1" s="1"/>
  <c r="F84" i="1" s="1"/>
  <c r="F189" i="1"/>
  <c r="F249" i="1" s="1"/>
  <c r="F251" i="1" s="1"/>
  <c r="G75" i="1"/>
  <c r="G82" i="1" s="1"/>
  <c r="G84" i="1" s="1"/>
  <c r="G189" i="1"/>
  <c r="G249" i="1" s="1"/>
  <c r="G251" i="1" s="1"/>
  <c r="H75" i="1"/>
  <c r="H82" i="1" s="1"/>
  <c r="H84" i="1" s="1"/>
  <c r="H189" i="1"/>
  <c r="H249" i="1" s="1"/>
  <c r="H251" i="1" s="1"/>
  <c r="I75" i="1"/>
  <c r="I82" i="1" s="1"/>
  <c r="I84" i="1" s="1"/>
  <c r="I189" i="1"/>
  <c r="I249" i="1" s="1"/>
  <c r="I251" i="1" s="1"/>
  <c r="J75" i="1"/>
  <c r="J82" i="1" s="1"/>
  <c r="J84" i="1" s="1"/>
  <c r="J189" i="1"/>
  <c r="J249" i="1" s="1"/>
  <c r="J251" i="1" s="1"/>
  <c r="K75" i="1"/>
  <c r="K82" i="1" s="1"/>
  <c r="K84" i="1" s="1"/>
  <c r="K189" i="1"/>
  <c r="K249" i="1" s="1"/>
  <c r="K251" i="1" s="1"/>
  <c r="L75" i="1"/>
  <c r="L82" i="1" s="1"/>
  <c r="L84" i="1" s="1"/>
  <c r="L189" i="1"/>
  <c r="L249" i="1" s="1"/>
  <c r="L251" i="1" s="1"/>
  <c r="M75" i="1"/>
  <c r="M82" i="1" s="1"/>
  <c r="M84" i="1" s="1"/>
  <c r="M189" i="1"/>
  <c r="M249" i="1" s="1"/>
  <c r="M251" i="1" s="1"/>
  <c r="D69" i="1" l="1"/>
  <c r="D71" i="1" s="1"/>
  <c r="D15" i="1"/>
  <c r="D17" i="1" s="1"/>
  <c r="C66" i="1"/>
  <c r="C68" i="1" s="1"/>
  <c r="D68" i="1"/>
  <c r="C484" i="1"/>
  <c r="C486" i="1" s="1"/>
  <c r="D486" i="1"/>
  <c r="C481" i="1"/>
  <c r="C483" i="1" s="1"/>
  <c r="D483" i="1"/>
  <c r="D534" i="1"/>
  <c r="D529" i="1"/>
  <c r="D531" i="1" s="1"/>
  <c r="C478" i="1"/>
  <c r="C480" i="1" s="1"/>
  <c r="D480" i="1"/>
  <c r="C463" i="1"/>
  <c r="C465" i="1" s="1"/>
  <c r="D465" i="1"/>
  <c r="C457" i="1"/>
  <c r="C459" i="1" s="1"/>
  <c r="D459" i="1"/>
  <c r="C490" i="1"/>
  <c r="C492" i="1" s="1"/>
  <c r="D492" i="1"/>
  <c r="C475" i="1"/>
  <c r="C477" i="1" s="1"/>
  <c r="D477" i="1"/>
  <c r="C460" i="1"/>
  <c r="C462" i="1" s="1"/>
  <c r="D462" i="1"/>
  <c r="C571" i="1"/>
  <c r="C573" i="1" s="1"/>
  <c r="D573" i="1"/>
  <c r="C568" i="1"/>
  <c r="C570" i="1" s="1"/>
  <c r="D570" i="1"/>
  <c r="C565" i="1"/>
  <c r="C567" i="1" s="1"/>
  <c r="D567" i="1"/>
  <c r="C562" i="1"/>
  <c r="C564" i="1" s="1"/>
  <c r="D564" i="1"/>
  <c r="C559" i="1"/>
  <c r="C561" i="1" s="1"/>
  <c r="D561" i="1"/>
  <c r="C553" i="1"/>
  <c r="C555" i="1" s="1"/>
  <c r="D555" i="1"/>
  <c r="C550" i="1"/>
  <c r="C552" i="1" s="1"/>
  <c r="D552" i="1"/>
  <c r="C547" i="1"/>
  <c r="C549" i="1" s="1"/>
  <c r="D549" i="1"/>
  <c r="C544" i="1"/>
  <c r="C546" i="1" s="1"/>
  <c r="D546" i="1"/>
  <c r="C541" i="1"/>
  <c r="C543" i="1" s="1"/>
  <c r="D543" i="1"/>
  <c r="C538" i="1"/>
  <c r="C540" i="1" s="1"/>
  <c r="D540" i="1"/>
  <c r="C535" i="1"/>
  <c r="C537" i="1" s="1"/>
  <c r="D537" i="1"/>
  <c r="D382" i="1"/>
  <c r="D384" i="1" s="1"/>
  <c r="C505" i="1"/>
  <c r="C507" i="1" s="1"/>
  <c r="D507" i="1"/>
  <c r="C502" i="1"/>
  <c r="C504" i="1" s="1"/>
  <c r="D504" i="1"/>
  <c r="C493" i="1"/>
  <c r="C495" i="1" s="1"/>
  <c r="D495" i="1"/>
  <c r="C487" i="1"/>
  <c r="C489" i="1" s="1"/>
  <c r="D489" i="1"/>
  <c r="C472" i="1"/>
  <c r="C474" i="1" s="1"/>
  <c r="D474" i="1"/>
  <c r="C469" i="1"/>
  <c r="C471" i="1" s="1"/>
  <c r="D471" i="1"/>
  <c r="C454" i="1"/>
  <c r="C456" i="1" s="1"/>
  <c r="D456" i="1"/>
  <c r="C448" i="1"/>
  <c r="C450" i="1" s="1"/>
  <c r="D450" i="1"/>
  <c r="C436" i="1"/>
  <c r="C438" i="1" s="1"/>
  <c r="D438" i="1"/>
  <c r="C388" i="1"/>
  <c r="D390" i="1"/>
  <c r="C406" i="1"/>
  <c r="C408" i="1" s="1"/>
  <c r="D408" i="1"/>
  <c r="C439" i="1"/>
  <c r="C441" i="1" s="1"/>
  <c r="D441" i="1"/>
  <c r="C403" i="1"/>
  <c r="C405" i="1" s="1"/>
  <c r="D405" i="1"/>
  <c r="C391" i="1"/>
  <c r="C393" i="1" s="1"/>
  <c r="D393" i="1"/>
  <c r="C445" i="1"/>
  <c r="C447" i="1" s="1"/>
  <c r="D447" i="1"/>
  <c r="C442" i="1"/>
  <c r="C444" i="1" s="1"/>
  <c r="D444" i="1"/>
  <c r="C433" i="1"/>
  <c r="C435" i="1" s="1"/>
  <c r="D435" i="1"/>
  <c r="C430" i="1"/>
  <c r="C432" i="1" s="1"/>
  <c r="D432" i="1"/>
  <c r="C427" i="1"/>
  <c r="C429" i="1" s="1"/>
  <c r="D429" i="1"/>
  <c r="C424" i="1"/>
  <c r="C426" i="1" s="1"/>
  <c r="D426" i="1"/>
  <c r="C421" i="1"/>
  <c r="C423" i="1" s="1"/>
  <c r="D423" i="1"/>
  <c r="C418" i="1"/>
  <c r="C420" i="1" s="1"/>
  <c r="D420" i="1"/>
  <c r="C415" i="1"/>
  <c r="C417" i="1" s="1"/>
  <c r="D417" i="1"/>
  <c r="C412" i="1"/>
  <c r="C414" i="1" s="1"/>
  <c r="D414" i="1"/>
  <c r="C409" i="1"/>
  <c r="C411" i="1" s="1"/>
  <c r="D411" i="1"/>
  <c r="C400" i="1"/>
  <c r="C402" i="1" s="1"/>
  <c r="D402" i="1"/>
  <c r="C397" i="1"/>
  <c r="C399" i="1" s="1"/>
  <c r="D399" i="1"/>
  <c r="C394" i="1"/>
  <c r="C396" i="1" s="1"/>
  <c r="D396" i="1"/>
  <c r="C370" i="1"/>
  <c r="C372" i="1" s="1"/>
  <c r="D372" i="1"/>
  <c r="C376" i="1"/>
  <c r="C378" i="1" s="1"/>
  <c r="D378" i="1"/>
  <c r="C321" i="1"/>
  <c r="C323" i="1" s="1"/>
  <c r="D323" i="1"/>
  <c r="C309" i="1"/>
  <c r="C311" i="1" s="1"/>
  <c r="D311" i="1"/>
  <c r="C294" i="1"/>
  <c r="C296" i="1" s="1"/>
  <c r="D296" i="1"/>
  <c r="D361" i="1"/>
  <c r="D363" i="1" s="1"/>
  <c r="D366" i="1"/>
  <c r="C318" i="1"/>
  <c r="C320" i="1" s="1"/>
  <c r="D320" i="1"/>
  <c r="C306" i="1"/>
  <c r="C308" i="1" s="1"/>
  <c r="D308" i="1"/>
  <c r="C291" i="1"/>
  <c r="C293" i="1" s="1"/>
  <c r="D293" i="1"/>
  <c r="C354" i="1"/>
  <c r="C356" i="1" s="1"/>
  <c r="D356" i="1"/>
  <c r="C303" i="1"/>
  <c r="C305" i="1" s="1"/>
  <c r="D305" i="1"/>
  <c r="C324" i="1"/>
  <c r="C326" i="1" s="1"/>
  <c r="D326" i="1"/>
  <c r="C312" i="1"/>
  <c r="C314" i="1" s="1"/>
  <c r="D314" i="1"/>
  <c r="D338" i="1"/>
  <c r="D333" i="1"/>
  <c r="D335" i="1" s="1"/>
  <c r="C351" i="1"/>
  <c r="C353" i="1" s="1"/>
  <c r="D353" i="1"/>
  <c r="C348" i="1"/>
  <c r="C350" i="1" s="1"/>
  <c r="D350" i="1"/>
  <c r="C345" i="1"/>
  <c r="C347" i="1" s="1"/>
  <c r="D347" i="1"/>
  <c r="C342" i="1"/>
  <c r="C344" i="1" s="1"/>
  <c r="D344" i="1"/>
  <c r="C339" i="1"/>
  <c r="C341" i="1" s="1"/>
  <c r="D341" i="1"/>
  <c r="D302" i="1"/>
  <c r="D297" i="1"/>
  <c r="D299" i="1" s="1"/>
  <c r="C330" i="1"/>
  <c r="C332" i="1" s="1"/>
  <c r="D332" i="1"/>
  <c r="C327" i="1"/>
  <c r="C329" i="1" s="1"/>
  <c r="D329" i="1"/>
  <c r="C315" i="1"/>
  <c r="C317" i="1" s="1"/>
  <c r="D317" i="1"/>
  <c r="D281" i="1"/>
  <c r="D276" i="1"/>
  <c r="C288" i="1"/>
  <c r="C290" i="1" s="1"/>
  <c r="D290" i="1"/>
  <c r="C285" i="1"/>
  <c r="C287" i="1" s="1"/>
  <c r="D287" i="1"/>
  <c r="C282" i="1"/>
  <c r="C284" i="1" s="1"/>
  <c r="D284" i="1"/>
  <c r="D257" i="1"/>
  <c r="D252" i="1"/>
  <c r="D254" i="1" s="1"/>
  <c r="C270" i="1"/>
  <c r="C272" i="1" s="1"/>
  <c r="D272" i="1"/>
  <c r="C267" i="1"/>
  <c r="C269" i="1" s="1"/>
  <c r="D269" i="1"/>
  <c r="C264" i="1"/>
  <c r="C266" i="1" s="1"/>
  <c r="D266" i="1"/>
  <c r="C261" i="1"/>
  <c r="C263" i="1" s="1"/>
  <c r="D263" i="1"/>
  <c r="C258" i="1"/>
  <c r="C260" i="1" s="1"/>
  <c r="D260" i="1"/>
  <c r="D210" i="1"/>
  <c r="D205" i="1"/>
  <c r="D207" i="1" s="1"/>
  <c r="C243" i="1"/>
  <c r="C245" i="1" s="1"/>
  <c r="D245" i="1"/>
  <c r="C239" i="1"/>
  <c r="C241" i="1" s="1"/>
  <c r="D241" i="1"/>
  <c r="C236" i="1"/>
  <c r="C238" i="1" s="1"/>
  <c r="D238" i="1"/>
  <c r="C235" i="1"/>
  <c r="D193" i="1"/>
  <c r="D195" i="1" s="1"/>
  <c r="D198" i="1"/>
  <c r="C226" i="1"/>
  <c r="C228" i="1" s="1"/>
  <c r="D228" i="1"/>
  <c r="C88" i="1"/>
  <c r="C90" i="1" s="1"/>
  <c r="D90" i="1"/>
  <c r="C190" i="1"/>
  <c r="D192" i="1"/>
  <c r="C223" i="1"/>
  <c r="C225" i="1" s="1"/>
  <c r="D225" i="1"/>
  <c r="D177" i="1"/>
  <c r="D172" i="1"/>
  <c r="D174" i="1" s="1"/>
  <c r="C91" i="1"/>
  <c r="C93" i="1" s="1"/>
  <c r="D93" i="1"/>
  <c r="C127" i="1"/>
  <c r="D129" i="1"/>
  <c r="D136" i="1"/>
  <c r="D138" i="1" s="1"/>
  <c r="C202" i="1"/>
  <c r="C204" i="1" s="1"/>
  <c r="D204" i="1"/>
  <c r="C217" i="1"/>
  <c r="C219" i="1" s="1"/>
  <c r="D219" i="1"/>
  <c r="C199" i="1"/>
  <c r="C201" i="1" s="1"/>
  <c r="D201" i="1"/>
  <c r="C229" i="1"/>
  <c r="C231" i="1" s="1"/>
  <c r="D231" i="1"/>
  <c r="C214" i="1"/>
  <c r="C216" i="1" s="1"/>
  <c r="D216" i="1"/>
  <c r="C184" i="1"/>
  <c r="C186" i="1" s="1"/>
  <c r="D186" i="1"/>
  <c r="C94" i="1"/>
  <c r="C96" i="1" s="1"/>
  <c r="D96" i="1"/>
  <c r="C75" i="1"/>
  <c r="C78" i="1"/>
  <c r="C232" i="1"/>
  <c r="C234" i="1" s="1"/>
  <c r="D234" i="1"/>
  <c r="C220" i="1"/>
  <c r="C222" i="1" s="1"/>
  <c r="D222" i="1"/>
  <c r="C211" i="1"/>
  <c r="C213" i="1" s="1"/>
  <c r="D213" i="1"/>
  <c r="D144" i="1"/>
  <c r="D139" i="1"/>
  <c r="D141" i="1" s="1"/>
  <c r="C169" i="1"/>
  <c r="C171" i="1" s="1"/>
  <c r="D171" i="1"/>
  <c r="C166" i="1"/>
  <c r="C168" i="1" s="1"/>
  <c r="D168" i="1"/>
  <c r="C163" i="1"/>
  <c r="C165" i="1" s="1"/>
  <c r="D165" i="1"/>
  <c r="C160" i="1"/>
  <c r="C162" i="1" s="1"/>
  <c r="D162" i="1"/>
  <c r="C157" i="1"/>
  <c r="C159" i="1" s="1"/>
  <c r="D159" i="1"/>
  <c r="C154" i="1"/>
  <c r="C156" i="1" s="1"/>
  <c r="D156" i="1"/>
  <c r="C151" i="1"/>
  <c r="C153" i="1" s="1"/>
  <c r="D153" i="1"/>
  <c r="C148" i="1"/>
  <c r="C150" i="1" s="1"/>
  <c r="D150" i="1"/>
  <c r="C145" i="1"/>
  <c r="C147" i="1" s="1"/>
  <c r="D147" i="1"/>
  <c r="C115" i="1"/>
  <c r="C117" i="1" s="1"/>
  <c r="D117" i="1"/>
  <c r="D20" i="1"/>
  <c r="C63" i="1"/>
  <c r="C65" i="1" s="1"/>
  <c r="D65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4" i="1"/>
  <c r="C26" i="1" s="1"/>
  <c r="D26" i="1"/>
  <c r="C21" i="1"/>
  <c r="C23" i="1" s="1"/>
  <c r="D23" i="1"/>
  <c r="D123" i="1"/>
  <c r="D118" i="1"/>
  <c r="D120" i="1" s="1"/>
  <c r="C18" i="1"/>
  <c r="M583" i="1"/>
  <c r="M585" i="1" s="1"/>
  <c r="I583" i="1"/>
  <c r="I585" i="1" s="1"/>
  <c r="E583" i="1"/>
  <c r="E585" i="1" s="1"/>
  <c r="C385" i="1"/>
  <c r="C387" i="1" s="1"/>
  <c r="L583" i="1"/>
  <c r="L585" i="1" s="1"/>
  <c r="H583" i="1"/>
  <c r="H585" i="1" s="1"/>
  <c r="C300" i="1"/>
  <c r="C124" i="1"/>
  <c r="C175" i="1"/>
  <c r="C72" i="1"/>
  <c r="K583" i="1"/>
  <c r="K585" i="1" s="1"/>
  <c r="G583" i="1"/>
  <c r="G585" i="1" s="1"/>
  <c r="C142" i="1"/>
  <c r="C196" i="1"/>
  <c r="C532" i="1"/>
  <c r="J583" i="1"/>
  <c r="J585" i="1" s="1"/>
  <c r="F583" i="1"/>
  <c r="F585" i="1" s="1"/>
  <c r="C364" i="1"/>
  <c r="C279" i="1"/>
  <c r="C208" i="1"/>
  <c r="C336" i="1"/>
  <c r="C255" i="1"/>
  <c r="C85" i="1"/>
  <c r="D189" i="1"/>
  <c r="D75" i="1"/>
  <c r="D82" i="1" s="1"/>
  <c r="D84" i="1" s="1"/>
  <c r="C529" i="1" l="1"/>
  <c r="C531" i="1" s="1"/>
  <c r="C534" i="1"/>
  <c r="C390" i="1"/>
  <c r="C382" i="1"/>
  <c r="C384" i="1" s="1"/>
  <c r="D278" i="1"/>
  <c r="D379" i="1"/>
  <c r="D381" i="1" s="1"/>
  <c r="C361" i="1"/>
  <c r="C363" i="1" s="1"/>
  <c r="C366" i="1"/>
  <c r="C333" i="1"/>
  <c r="C335" i="1" s="1"/>
  <c r="C338" i="1"/>
  <c r="C297" i="1"/>
  <c r="C299" i="1" s="1"/>
  <c r="C302" i="1"/>
  <c r="C276" i="1"/>
  <c r="C278" i="1" s="1"/>
  <c r="C281" i="1"/>
  <c r="C252" i="1"/>
  <c r="C254" i="1" s="1"/>
  <c r="C257" i="1"/>
  <c r="C205" i="1"/>
  <c r="C207" i="1" s="1"/>
  <c r="C198" i="1"/>
  <c r="C193" i="1"/>
  <c r="C195" i="1" s="1"/>
  <c r="C172" i="1"/>
  <c r="C174" i="1" s="1"/>
  <c r="C129" i="1"/>
  <c r="C136" i="1"/>
  <c r="C138" i="1" s="1"/>
  <c r="C189" i="1"/>
  <c r="C192" i="1"/>
  <c r="C126" i="1"/>
  <c r="C123" i="1" s="1"/>
  <c r="C210" i="1"/>
  <c r="C177" i="1"/>
  <c r="C139" i="1"/>
  <c r="C141" i="1" s="1"/>
  <c r="D249" i="1"/>
  <c r="D251" i="1" s="1"/>
  <c r="C144" i="1"/>
  <c r="C118" i="1"/>
  <c r="C120" i="1" s="1"/>
  <c r="C87" i="1"/>
  <c r="C82" i="1"/>
  <c r="C84" i="1" s="1"/>
  <c r="C74" i="1"/>
  <c r="C15" i="1"/>
  <c r="C17" i="1" s="1"/>
  <c r="C20" i="1"/>
  <c r="C379" i="1" l="1"/>
  <c r="C381" i="1" s="1"/>
  <c r="C249" i="1"/>
  <c r="C251" i="1" s="1"/>
  <c r="C69" i="1"/>
  <c r="C71" i="1" s="1"/>
  <c r="D583" i="1"/>
  <c r="D585" i="1" s="1"/>
  <c r="C583" i="1" l="1"/>
  <c r="C585" i="1" s="1"/>
</calcChain>
</file>

<file path=xl/sharedStrings.xml><?xml version="1.0" encoding="utf-8"?>
<sst xmlns="http://schemas.openxmlformats.org/spreadsheetml/2006/main" count="340" uniqueCount="257">
  <si>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</si>
  <si>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</si>
  <si>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</si>
  <si>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</si>
  <si>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</si>
  <si>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</si>
  <si>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</si>
  <si>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</si>
  <si>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</si>
  <si>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</si>
  <si>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</si>
  <si>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</si>
  <si>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</si>
  <si>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</si>
  <si>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</si>
  <si>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</si>
  <si>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</si>
  <si>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</si>
  <si>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</si>
  <si>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</si>
  <si>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</si>
  <si>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</si>
  <si>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</si>
  <si>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</si>
  <si>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</si>
  <si>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</si>
  <si>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</si>
  <si>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</si>
  <si>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</si>
  <si>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</si>
  <si>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</si>
  <si>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</si>
  <si>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</si>
  <si>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</si>
  <si>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</si>
  <si>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</si>
  <si>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</si>
  <si>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</si>
  <si>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</si>
  <si>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</si>
  <si>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</si>
  <si>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</si>
  <si>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</si>
  <si>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</si>
  <si>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</si>
  <si>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</si>
  <si>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</si>
  <si>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</si>
  <si>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</si>
  <si>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</si>
  <si>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</si>
  <si>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</si>
  <si>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</si>
  <si>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</si>
  <si>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</si>
  <si>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</si>
  <si>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</si>
  <si>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</si>
  <si>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</si>
  <si>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</si>
  <si>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</si>
  <si>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</si>
  <si>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</si>
  <si>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</si>
  <si>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</si>
  <si>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</si>
  <si>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</si>
  <si>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</si>
  <si>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</si>
  <si>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</si>
  <si>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</si>
  <si>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</si>
  <si>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</si>
  <si>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</si>
  <si>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</si>
  <si>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</si>
  <si>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</si>
  <si>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</si>
  <si>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</si>
  <si>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</si>
  <si>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</si>
  <si>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</si>
  <si>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</si>
  <si>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</si>
  <si>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</si>
  <si>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</si>
  <si>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</si>
  <si>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</si>
  <si>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</si>
  <si>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</si>
  <si>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</si>
  <si>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</si>
  <si>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</si>
  <si>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</si>
  <si>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</si>
  <si>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</si>
  <si>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</si>
  <si>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</si>
  <si>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</si>
  <si>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</si>
  <si>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</si>
  <si>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</si>
  <si>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</si>
  <si>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</si>
  <si>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</si>
  <si>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</si>
  <si>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</si>
  <si>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</si>
  <si>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</si>
  <si>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</si>
  <si>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</si>
  <si>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</si>
  <si>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</si>
  <si>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</si>
  <si>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</si>
  <si>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</si>
  <si>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</si>
  <si>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</si>
  <si>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</si>
  <si>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</si>
  <si>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</si>
  <si>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</si>
  <si>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</si>
  <si>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</si>
  <si>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</si>
  <si>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</si>
  <si>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</si>
  <si>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</si>
  <si>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</si>
  <si>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</si>
  <si>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</si>
  <si>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</si>
  <si>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</si>
  <si>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</si>
  <si>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</si>
  <si>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</si>
  <si>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</si>
  <si>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</si>
  <si>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</si>
  <si>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</si>
  <si>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</si>
  <si>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</si>
  <si>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</si>
  <si>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</si>
  <si>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</si>
  <si>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</si>
  <si>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</si>
  <si>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</si>
  <si>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</si>
  <si>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</si>
  <si>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</si>
  <si>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</si>
  <si>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</si>
  <si>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</si>
  <si>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</si>
  <si>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</si>
  <si>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</si>
  <si>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</si>
  <si>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</si>
  <si>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</si>
  <si>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</si>
  <si>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</si>
  <si>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</si>
  <si>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</si>
  <si>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</si>
  <si>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</si>
  <si>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</si>
  <si>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</si>
  <si>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</si>
  <si>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</si>
  <si>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</si>
  <si>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</si>
  <si>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</si>
  <si>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</si>
  <si>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</si>
  <si>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</si>
  <si>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</si>
  <si>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</si>
  <si>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</si>
  <si>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</si>
  <si>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</si>
  <si>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</si>
  <si>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</si>
  <si>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</si>
  <si>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Lejasstrazdu sākumskola</t>
  </si>
  <si>
    <t>Pabalsti svētku gadījumos, pabalsts aizgādņiem</t>
  </si>
  <si>
    <t>Latvijas Jaunatnes Olimpiāde</t>
  </si>
  <si>
    <t>SPC projekts pieaugušo rehabilitācijai</t>
  </si>
  <si>
    <t>Lauku ceļu rekonstrukcija</t>
  </si>
  <si>
    <t>04.510.</t>
  </si>
  <si>
    <t>Spodrības ielas rekonstrukcija Dobelē</t>
  </si>
  <si>
    <t>Projekts"Atver sirdi Zemgalē"</t>
  </si>
  <si>
    <t>Projekts"Veselības veicināšanna, slimību profilakse"</t>
  </si>
  <si>
    <t>Projekts"Pļavas iela 3"</t>
  </si>
  <si>
    <t>Projekts"Lifta izbūve Uzvaras 50"</t>
  </si>
  <si>
    <t>Projekts"Atelpas brīdis"</t>
  </si>
  <si>
    <t>Muzeja VKKF projekti</t>
  </si>
  <si>
    <t>01.111</t>
  </si>
  <si>
    <t>Sociālas palīdzības pabalsti</t>
  </si>
  <si>
    <t>Dobeles sākumskolas pārbūve</t>
  </si>
  <si>
    <t>Projekts"Karjeras atbalsts izglītības iestādēs"</t>
  </si>
  <si>
    <t>Dobeles VĢ mācību centra pārbūve</t>
  </si>
  <si>
    <t>Projekts "Individuālo kompetenču atbalsts"</t>
  </si>
  <si>
    <t>Projekts "Atbalsts priekšlaicīgai māc. pārtraukšanas samaz.</t>
  </si>
  <si>
    <t>Kaķenieku kultūras un sporta centrs</t>
  </si>
  <si>
    <t>PIUAC LAT-LIT projekts</t>
  </si>
  <si>
    <t>Dziesmu un deju svētki</t>
  </si>
  <si>
    <t>Projekts "Kapellas  izbūve"</t>
  </si>
  <si>
    <t>Pilsdrupu konservācijas darbi</t>
  </si>
  <si>
    <t>Atkritumu apsaimniekošana</t>
  </si>
  <si>
    <t>Lielgabarīta un dalīto atkritumu apsaimniekošana</t>
  </si>
  <si>
    <t>05.100</t>
  </si>
  <si>
    <t>Katoļu, Bīlenšteina ielu izbūve</t>
  </si>
  <si>
    <t>Skolas, Upes ielu pārbūve</t>
  </si>
  <si>
    <t>Finansēšana</t>
  </si>
  <si>
    <t>J.Kalniņa</t>
  </si>
  <si>
    <t xml:space="preserve">Finanšu un grāmatvedības nodaļas vadītāja </t>
  </si>
  <si>
    <t>budžets 2019.gadam."</t>
  </si>
  <si>
    <t>DOBELES NOVADA PAŠVALDĪBAS 2019.GADA PAMATBUDŽETA IZDEVUMI</t>
  </si>
  <si>
    <t>Krimūnu pirmskolas izglītības iestāde "Ābolītis"</t>
  </si>
  <si>
    <t>Izdevumi brīvprātīgo iniciatīvu izpildei</t>
  </si>
  <si>
    <t>Meliorācijas sistēmu atjaunošana</t>
  </si>
  <si>
    <t>Ārējās kanalizācijas pārbūve Apguldē</t>
  </si>
  <si>
    <t>Lielapguldes apsaimniekošana</t>
  </si>
  <si>
    <t>Dienesta viesnīcas uzturēšana</t>
  </si>
  <si>
    <t>Dobeles sākumskola  - Starpskolu strarēģiskā partnerība ERASMUS</t>
  </si>
  <si>
    <t>Uzvaras ielas rekonstrukcija</t>
  </si>
  <si>
    <t>DVĢ  DZC aprīkojuma iegāde</t>
  </si>
  <si>
    <t>Dienesta viesnīcas aprīkojums</t>
  </si>
  <si>
    <t>Projekts"Gaurata ezera salas likvidācija"</t>
  </si>
  <si>
    <t>DAVV projekts 8.5.1.0/16/J/001</t>
  </si>
  <si>
    <t>Bērzupes ERASMUS projekts</t>
  </si>
  <si>
    <t>1. vsk.  Erasmus projekts</t>
  </si>
  <si>
    <t>09.821</t>
  </si>
  <si>
    <t>PIUAC ENI-LLB projekts</t>
  </si>
  <si>
    <t>PII Valodiņa Erasmus projekts</t>
  </si>
  <si>
    <t>\</t>
  </si>
  <si>
    <t>Vēlēšanu komisija</t>
  </si>
  <si>
    <t>Dobeles kultūras nama renovācija, aprīkojums</t>
  </si>
  <si>
    <t>Brīvdabas estrāde</t>
  </si>
  <si>
    <t>Dobeles pilsētas stadiona rekon.</t>
  </si>
  <si>
    <t>Reemigracijas veicināšana</t>
  </si>
  <si>
    <t>Kristīga pamatskola</t>
  </si>
  <si>
    <t>Labvēlīgas vides veidošana Dobeles novadā</t>
  </si>
  <si>
    <t>Mūzikas skolas aprīkojums</t>
  </si>
  <si>
    <t>Līdzfinansējums centralizētās kanalizācijas pieslēgumu ierīkošanai</t>
  </si>
  <si>
    <t>Ielu rekonstrukcija</t>
  </si>
  <si>
    <t>Tiltu rekonstrukcija</t>
  </si>
  <si>
    <t>Novada teritorijas attīstība un uzturēšana</t>
  </si>
  <si>
    <t>Dobeles novada domes 31.01.2019</t>
  </si>
  <si>
    <t>saistošajiem noteikumiem Nr.1</t>
  </si>
  <si>
    <t>Procenti  4000</t>
  </si>
  <si>
    <t>Pabalsti  6000</t>
  </si>
  <si>
    <t>Transferti  7000</t>
  </si>
  <si>
    <t>[</t>
  </si>
  <si>
    <t>Izglītības pārvalde ERASMUS</t>
  </si>
  <si>
    <t>(ar grozījumiem 26.09.2019 Nr.238/10 )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</si>
</sst>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10"/>
      <color indexed="8"/>
      <name val="Times New Roman"/>
      <family val="1"/>
      <charset val="186"/>
    </font>
    <font>
      <i/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8" fillId="5" borderId="1" xfId="0" applyFont="1" applyFill="1" applyBorder="1" applyAlignment="1">
      <alignment horizontal="left" wrapText="1"/>
    </xf>
    <xf numFmtId="0" fontId="3" fillId="5" borderId="1" xfId="0" applyFont="1" applyFill="1" applyBorder="1"/>
    <xf numFmtId="0" fontId="9" fillId="5" borderId="1" xfId="0" applyFont="1" applyFill="1" applyBorder="1" applyAlignment="1">
      <alignment horizontal="left" wrapText="1"/>
    </xf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left" wrapText="1"/>
    </xf>
    <xf numFmtId="0" fontId="5" fillId="5" borderId="1" xfId="0" applyFont="1" applyFill="1" applyBorder="1"/>
    <xf numFmtId="0" fontId="5" fillId="5" borderId="7" xfId="0" applyFont="1" applyFill="1" applyBorder="1"/>
    <xf numFmtId="0" fontId="15" fillId="0" borderId="0" xfId="0" applyFont="1" applyFill="1" applyAlignment="1">
      <alignment horizontal="right"/>
    </xf>
    <xf numFmtId="49" fontId="3" fillId="0" borderId="0" xfId="0" applyNumberFormat="1" applyFont="1"/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399" Type="http://schemas.openxmlformats.org/officeDocument/2006/relationships/revisionLog" Target="revisionLog1399.xml"/><Relationship Id="rId1408" Type="http://schemas.openxmlformats.org/officeDocument/2006/relationships/revisionLog" Target="revisionLog1408.xml"/><Relationship Id="rId1378" Type="http://schemas.openxmlformats.org/officeDocument/2006/relationships/revisionLog" Target="revisionLog1378.xml"/><Relationship Id="rId1373" Type="http://schemas.openxmlformats.org/officeDocument/2006/relationships/revisionLog" Target="revisionLog1373.xml"/><Relationship Id="rId1445" Type="http://schemas.openxmlformats.org/officeDocument/2006/relationships/revisionLog" Target="revisionLog1445.xml"/><Relationship Id="rId1403" Type="http://schemas.openxmlformats.org/officeDocument/2006/relationships/revisionLog" Target="revisionLog1403.xml"/><Relationship Id="rId1424" Type="http://schemas.openxmlformats.org/officeDocument/2006/relationships/revisionLog" Target="revisionLog1424.xml"/><Relationship Id="rId1394" Type="http://schemas.openxmlformats.org/officeDocument/2006/relationships/revisionLog" Target="revisionLog1394.xml"/><Relationship Id="rId1429" Type="http://schemas.openxmlformats.org/officeDocument/2006/relationships/revisionLog" Target="revisionLog1429.xml"/><Relationship Id="rId1461" Type="http://schemas.openxmlformats.org/officeDocument/2006/relationships/revisionLog" Target="revisionLog1461.xml"/><Relationship Id="rId1440" Type="http://schemas.openxmlformats.org/officeDocument/2006/relationships/revisionLog" Target="revisionLog1440.xml"/><Relationship Id="rId1453" Type="http://schemas.openxmlformats.org/officeDocument/2006/relationships/revisionLog" Target="revisionLog1453.xml"/><Relationship Id="rId1363" Type="http://schemas.openxmlformats.org/officeDocument/2006/relationships/revisionLog" Target="revisionLog1363.xml"/><Relationship Id="rId1368" Type="http://schemas.openxmlformats.org/officeDocument/2006/relationships/revisionLog" Target="revisionLog1368.xml"/><Relationship Id="rId1389" Type="http://schemas.openxmlformats.org/officeDocument/2006/relationships/revisionLog" Target="revisionLog1389.xml"/><Relationship Id="rId1376" Type="http://schemas.openxmlformats.org/officeDocument/2006/relationships/revisionLog" Target="revisionLog1376.xml"/><Relationship Id="rId1397" Type="http://schemas.openxmlformats.org/officeDocument/2006/relationships/revisionLog" Target="revisionLog1397.xml"/><Relationship Id="rId1435" Type="http://schemas.openxmlformats.org/officeDocument/2006/relationships/revisionLog" Target="revisionLog1435.xml"/><Relationship Id="rId1414" Type="http://schemas.openxmlformats.org/officeDocument/2006/relationships/revisionLog" Target="revisionLog1414.xml"/><Relationship Id="rId1419" Type="http://schemas.openxmlformats.org/officeDocument/2006/relationships/revisionLog" Target="revisionLog1419.xml"/><Relationship Id="rId1384" Type="http://schemas.openxmlformats.org/officeDocument/2006/relationships/revisionLog" Target="revisionLog1384.xml"/><Relationship Id="rId1448" Type="http://schemas.openxmlformats.org/officeDocument/2006/relationships/revisionLog" Target="revisionLog1448.xml"/><Relationship Id="rId1427" Type="http://schemas.openxmlformats.org/officeDocument/2006/relationships/revisionLog" Target="revisionLog1427.xml"/><Relationship Id="rId1392" Type="http://schemas.openxmlformats.org/officeDocument/2006/relationships/revisionLog" Target="revisionLog1392.xml"/><Relationship Id="rId1422" Type="http://schemas.openxmlformats.org/officeDocument/2006/relationships/revisionLog" Target="revisionLog1422.xml"/><Relationship Id="rId1406" Type="http://schemas.openxmlformats.org/officeDocument/2006/relationships/revisionLog" Target="revisionLog1406.xml"/><Relationship Id="rId1371" Type="http://schemas.openxmlformats.org/officeDocument/2006/relationships/revisionLog" Target="revisionLog1371.xml"/><Relationship Id="rId1401" Type="http://schemas.openxmlformats.org/officeDocument/2006/relationships/revisionLog" Target="revisionLog1401.xml"/><Relationship Id="rId1456" Type="http://schemas.openxmlformats.org/officeDocument/2006/relationships/revisionLog" Target="revisionLog1456.xml"/><Relationship Id="rId1451" Type="http://schemas.openxmlformats.org/officeDocument/2006/relationships/revisionLog" Target="revisionLog1451.xml"/><Relationship Id="rId1430" Type="http://schemas.openxmlformats.org/officeDocument/2006/relationships/revisionLog" Target="revisionLog1430.xml"/><Relationship Id="rId1443" Type="http://schemas.openxmlformats.org/officeDocument/2006/relationships/revisionLog" Target="revisionLog1443.xml"/><Relationship Id="rId1464" Type="http://schemas.openxmlformats.org/officeDocument/2006/relationships/revisionLog" Target="revisionLog3.xml"/><Relationship Id="rId1366" Type="http://schemas.openxmlformats.org/officeDocument/2006/relationships/revisionLog" Target="revisionLog1366.xml"/><Relationship Id="rId1379" Type="http://schemas.openxmlformats.org/officeDocument/2006/relationships/revisionLog" Target="revisionLog1379.xml"/><Relationship Id="rId1404" Type="http://schemas.openxmlformats.org/officeDocument/2006/relationships/revisionLog" Target="revisionLog1404.xml"/><Relationship Id="rId1390" Type="http://schemas.openxmlformats.org/officeDocument/2006/relationships/revisionLog" Target="revisionLog1390.xml"/><Relationship Id="rId1425" Type="http://schemas.openxmlformats.org/officeDocument/2006/relationships/revisionLog" Target="revisionLog1425.xml"/><Relationship Id="rId1374" Type="http://schemas.openxmlformats.org/officeDocument/2006/relationships/revisionLog" Target="revisionLog1374.xml"/><Relationship Id="rId1382" Type="http://schemas.openxmlformats.org/officeDocument/2006/relationships/revisionLog" Target="revisionLog1382.xml"/><Relationship Id="rId1409" Type="http://schemas.openxmlformats.org/officeDocument/2006/relationships/revisionLog" Target="revisionLog1409.xml"/><Relationship Id="rId1395" Type="http://schemas.openxmlformats.org/officeDocument/2006/relationships/revisionLog" Target="revisionLog1395.xml"/><Relationship Id="rId1459" Type="http://schemas.openxmlformats.org/officeDocument/2006/relationships/revisionLog" Target="revisionLog1459.xml"/><Relationship Id="rId1361" Type="http://schemas.openxmlformats.org/officeDocument/2006/relationships/revisionLog" Target="revisionLog1361.xml"/><Relationship Id="rId1438" Type="http://schemas.openxmlformats.org/officeDocument/2006/relationships/revisionLog" Target="revisionLog1438.xml"/><Relationship Id="rId1387" Type="http://schemas.openxmlformats.org/officeDocument/2006/relationships/revisionLog" Target="revisionLog1387.xml"/><Relationship Id="rId1417" Type="http://schemas.openxmlformats.org/officeDocument/2006/relationships/revisionLog" Target="revisionLog1417.xml"/><Relationship Id="rId1446" Type="http://schemas.openxmlformats.org/officeDocument/2006/relationships/revisionLog" Target="revisionLog1446.xml"/><Relationship Id="rId1441" Type="http://schemas.openxmlformats.org/officeDocument/2006/relationships/revisionLog" Target="revisionLog1441.xml"/><Relationship Id="rId1420" Type="http://schemas.openxmlformats.org/officeDocument/2006/relationships/revisionLog" Target="revisionLog1420.xml"/><Relationship Id="rId1454" Type="http://schemas.openxmlformats.org/officeDocument/2006/relationships/revisionLog" Target="revisionLog1454.xml"/><Relationship Id="rId1412" Type="http://schemas.openxmlformats.org/officeDocument/2006/relationships/revisionLog" Target="revisionLog1412.xml"/><Relationship Id="rId1433" Type="http://schemas.openxmlformats.org/officeDocument/2006/relationships/revisionLog" Target="revisionLog1433.xml"/><Relationship Id="rId1462" Type="http://schemas.openxmlformats.org/officeDocument/2006/relationships/revisionLog" Target="revisionLog1.xml"/><Relationship Id="rId1369" Type="http://schemas.openxmlformats.org/officeDocument/2006/relationships/revisionLog" Target="revisionLog1369.xml"/><Relationship Id="rId1415" Type="http://schemas.openxmlformats.org/officeDocument/2006/relationships/revisionLog" Target="revisionLog1415.xml"/><Relationship Id="rId1385" Type="http://schemas.openxmlformats.org/officeDocument/2006/relationships/revisionLog" Target="revisionLog1385.xml"/><Relationship Id="rId1380" Type="http://schemas.openxmlformats.org/officeDocument/2006/relationships/revisionLog" Target="revisionLog1380.xml"/><Relationship Id="rId1377" Type="http://schemas.openxmlformats.org/officeDocument/2006/relationships/revisionLog" Target="revisionLog1377.xml"/><Relationship Id="rId1364" Type="http://schemas.openxmlformats.org/officeDocument/2006/relationships/revisionLog" Target="revisionLog1364.xml"/><Relationship Id="rId1372" Type="http://schemas.openxmlformats.org/officeDocument/2006/relationships/revisionLog" Target="revisionLog1372.xml"/><Relationship Id="rId1398" Type="http://schemas.openxmlformats.org/officeDocument/2006/relationships/revisionLog" Target="revisionLog1398.xml"/><Relationship Id="rId1393" Type="http://schemas.openxmlformats.org/officeDocument/2006/relationships/revisionLog" Target="revisionLog1393.xml"/><Relationship Id="rId1428" Type="http://schemas.openxmlformats.org/officeDocument/2006/relationships/revisionLog" Target="revisionLog1428.xml"/><Relationship Id="rId1449" Type="http://schemas.openxmlformats.org/officeDocument/2006/relationships/revisionLog" Target="revisionLog1449.xml"/><Relationship Id="rId1407" Type="http://schemas.openxmlformats.org/officeDocument/2006/relationships/revisionLog" Target="revisionLog1407.xml"/><Relationship Id="rId1457" Type="http://schemas.openxmlformats.org/officeDocument/2006/relationships/revisionLog" Target="revisionLog1457.xml"/><Relationship Id="rId1436" Type="http://schemas.openxmlformats.org/officeDocument/2006/relationships/revisionLog" Target="revisionLog1436.xml"/><Relationship Id="rId1410" Type="http://schemas.openxmlformats.org/officeDocument/2006/relationships/revisionLog" Target="revisionLog1410.xml"/><Relationship Id="rId1452" Type="http://schemas.openxmlformats.org/officeDocument/2006/relationships/revisionLog" Target="revisionLog1452.xml"/><Relationship Id="rId1431" Type="http://schemas.openxmlformats.org/officeDocument/2006/relationships/revisionLog" Target="revisionLog1431.xml"/><Relationship Id="rId1444" Type="http://schemas.openxmlformats.org/officeDocument/2006/relationships/revisionLog" Target="revisionLog1444.xml"/><Relationship Id="rId1423" Type="http://schemas.openxmlformats.org/officeDocument/2006/relationships/revisionLog" Target="revisionLog1423.xml"/><Relationship Id="rId1402" Type="http://schemas.openxmlformats.org/officeDocument/2006/relationships/revisionLog" Target="revisionLog1402.xml"/><Relationship Id="rId1465" Type="http://schemas.openxmlformats.org/officeDocument/2006/relationships/revisionLog" Target="revisionLog4.xml"/><Relationship Id="rId1460" Type="http://schemas.openxmlformats.org/officeDocument/2006/relationships/revisionLog" Target="revisionLog1460.xml"/><Relationship Id="rId1375" Type="http://schemas.openxmlformats.org/officeDocument/2006/relationships/revisionLog" Target="revisionLog1375.xml"/><Relationship Id="rId1405" Type="http://schemas.openxmlformats.org/officeDocument/2006/relationships/revisionLog" Target="revisionLog1405.xml"/><Relationship Id="rId1370" Type="http://schemas.openxmlformats.org/officeDocument/2006/relationships/revisionLog" Target="revisionLog1370.xml"/><Relationship Id="rId1367" Type="http://schemas.openxmlformats.org/officeDocument/2006/relationships/revisionLog" Target="revisionLog1367.xml"/><Relationship Id="rId1396" Type="http://schemas.openxmlformats.org/officeDocument/2006/relationships/revisionLog" Target="revisionLog1396.xml"/><Relationship Id="rId1418" Type="http://schemas.openxmlformats.org/officeDocument/2006/relationships/revisionLog" Target="revisionLog1418.xml"/><Relationship Id="rId1383" Type="http://schemas.openxmlformats.org/officeDocument/2006/relationships/revisionLog" Target="revisionLog1383.xml"/><Relationship Id="rId1388" Type="http://schemas.openxmlformats.org/officeDocument/2006/relationships/revisionLog" Target="revisionLog1388.xml"/><Relationship Id="rId1362" Type="http://schemas.openxmlformats.org/officeDocument/2006/relationships/revisionLog" Target="revisionLog1362.xml"/><Relationship Id="rId1426" Type="http://schemas.openxmlformats.org/officeDocument/2006/relationships/revisionLog" Target="revisionLog1426.xml"/><Relationship Id="rId1391" Type="http://schemas.openxmlformats.org/officeDocument/2006/relationships/revisionLog" Target="revisionLog1391.xml"/><Relationship Id="rId1447" Type="http://schemas.openxmlformats.org/officeDocument/2006/relationships/revisionLog" Target="revisionLog1447.xml"/><Relationship Id="rId1421" Type="http://schemas.openxmlformats.org/officeDocument/2006/relationships/revisionLog" Target="revisionLog1421.xml"/><Relationship Id="rId1442" Type="http://schemas.openxmlformats.org/officeDocument/2006/relationships/revisionLog" Target="revisionLog1442.xml"/><Relationship Id="rId1400" Type="http://schemas.openxmlformats.org/officeDocument/2006/relationships/revisionLog" Target="revisionLog1400.xml"/><Relationship Id="rId1413" Type="http://schemas.openxmlformats.org/officeDocument/2006/relationships/revisionLog" Target="revisionLog1413.xml"/><Relationship Id="rId1455" Type="http://schemas.openxmlformats.org/officeDocument/2006/relationships/revisionLog" Target="revisionLog1455.xml"/><Relationship Id="rId1434" Type="http://schemas.openxmlformats.org/officeDocument/2006/relationships/revisionLog" Target="revisionLog1434.xml"/><Relationship Id="rId1439" Type="http://schemas.openxmlformats.org/officeDocument/2006/relationships/revisionLog" Target="revisionLog1439.xml"/><Relationship Id="rId1450" Type="http://schemas.openxmlformats.org/officeDocument/2006/relationships/revisionLog" Target="revisionLog1450.xml"/><Relationship Id="rId1463" Type="http://schemas.openxmlformats.org/officeDocument/2006/relationships/revisionLog" Target="revisionLog2.xml"/><Relationship Id="rId1365" Type="http://schemas.openxmlformats.org/officeDocument/2006/relationships/revisionLog" Target="revisionLog1365.xml"/><Relationship Id="rId1386" Type="http://schemas.openxmlformats.org/officeDocument/2006/relationships/revisionLog" Target="revisionLog1386.xml"/><Relationship Id="rId1437" Type="http://schemas.openxmlformats.org/officeDocument/2006/relationships/revisionLog" Target="revisionLog1437.xml"/><Relationship Id="rId1360" Type="http://schemas.openxmlformats.org/officeDocument/2006/relationships/revisionLog" Target="revisionLog1360.xml"/><Relationship Id="rId1381" Type="http://schemas.openxmlformats.org/officeDocument/2006/relationships/revisionLog" Target="revisionLog1381.xml"/><Relationship Id="rId1458" Type="http://schemas.openxmlformats.org/officeDocument/2006/relationships/revisionLog" Target="revisionLog1458.xml"/><Relationship Id="rId1432" Type="http://schemas.openxmlformats.org/officeDocument/2006/relationships/revisionLog" Target="revisionLog1432.xml"/><Relationship Id="rId1411" Type="http://schemas.openxmlformats.org/officeDocument/2006/relationships/revisionLog" Target="revisionLog1411.xml"/><Relationship Id="rId1416" Type="http://schemas.openxmlformats.org/officeDocument/2006/relationships/revisionLog" Target="revisionLog141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DACEC63-FADD-47A9-9FA5-D36CBC49C89C}" diskRevisions="1" revisionId="9901" version="3" protected="1">
  <header guid="{BB377675-306B-4C84-B84A-28DFF6AA9BC1}" dateTime="2019-09-09T08:35:47" maxSheetId="4" userName="Natalija Vdobčenko" r:id="rId1360" minRId="9572">
    <sheetIdMap count="3">
      <sheetId val="1"/>
      <sheetId val="2"/>
      <sheetId val="3"/>
    </sheetIdMap>
  </header>
  <header guid="{C6ADB9B1-194A-4D70-A87A-30224C8600B4}" dateTime="2019-09-09T08:36:08" maxSheetId="4" userName="Natalija Vdobčenko" r:id="rId1361" minRId="9573">
    <sheetIdMap count="3">
      <sheetId val="1"/>
      <sheetId val="2"/>
      <sheetId val="3"/>
    </sheetIdMap>
  </header>
  <header guid="{22C55BF3-B68C-41C8-BDA8-472BEA82A1D0}" dateTime="2019-09-09T11:08:59" maxSheetId="4" userName="Natalija Vdobčenko" r:id="rId1362" minRId="9574" maxRId="9575">
    <sheetIdMap count="3">
      <sheetId val="1"/>
      <sheetId val="2"/>
      <sheetId val="3"/>
    </sheetIdMap>
  </header>
  <header guid="{8325F11E-DBCF-43D5-B9BB-833E3200BF59}" dateTime="2019-09-09T15:49:09" maxSheetId="4" userName="Natalija Vdobčenko" r:id="rId1363" minRId="9576" maxRId="9577">
    <sheetIdMap count="3">
      <sheetId val="1"/>
      <sheetId val="2"/>
      <sheetId val="3"/>
    </sheetIdMap>
  </header>
  <header guid="{A5600AAA-1396-4E0C-AB6A-6AA2AC1CEACE}" dateTime="2019-09-09T15:50:15" maxSheetId="4" userName="Natalija Vdobčenko" r:id="rId1364" minRId="9578" maxRId="9580">
    <sheetIdMap count="3">
      <sheetId val="1"/>
      <sheetId val="2"/>
      <sheetId val="3"/>
    </sheetIdMap>
  </header>
  <header guid="{1B85DFF6-1364-47D0-B73F-B5800F210948}" dateTime="2019-09-09T15:50:42" maxSheetId="4" userName="Natalija Vdobčenko" r:id="rId1365" minRId="9581">
    <sheetIdMap count="3">
      <sheetId val="1"/>
      <sheetId val="2"/>
      <sheetId val="3"/>
    </sheetIdMap>
  </header>
  <header guid="{49FA45F9-5565-4272-8CAB-AE61C69FE440}" dateTime="2019-09-10T10:49:59" maxSheetId="4" userName="Natalija Vdobčenko" r:id="rId1366" minRId="9582" maxRId="9585">
    <sheetIdMap count="3">
      <sheetId val="1"/>
      <sheetId val="2"/>
      <sheetId val="3"/>
    </sheetIdMap>
  </header>
  <header guid="{CF307C01-9D6D-4E4F-951F-C3C8E6DD30E5}" dateTime="2019-09-10T10:52:31" maxSheetId="4" userName="Natalija Vdobčenko" r:id="rId1367">
    <sheetIdMap count="3">
      <sheetId val="1"/>
      <sheetId val="2"/>
      <sheetId val="3"/>
    </sheetIdMap>
  </header>
  <header guid="{83BCDE98-3CA2-49F0-B13B-751674E29E3D}" dateTime="2019-09-10T11:48:10" maxSheetId="4" userName="Natalija Vdobčenko" r:id="rId1368" minRId="9586" maxRId="9587">
    <sheetIdMap count="3">
      <sheetId val="1"/>
      <sheetId val="2"/>
      <sheetId val="3"/>
    </sheetIdMap>
  </header>
  <header guid="{3CF81A0F-748E-486C-9E9F-58D99D57F44C}" dateTime="2019-09-10T13:28:21" maxSheetId="4" userName="Natalija Vdobčenko" r:id="rId1369" minRId="9588">
    <sheetIdMap count="3">
      <sheetId val="1"/>
      <sheetId val="2"/>
      <sheetId val="3"/>
    </sheetIdMap>
  </header>
  <header guid="{19EA2E66-FFCD-40F0-AE21-51AC7C41506D}" dateTime="2019-09-10T14:10:35" maxSheetId="4" userName="Natalija Vdobčenko" r:id="rId1370">
    <sheetIdMap count="3">
      <sheetId val="1"/>
      <sheetId val="2"/>
      <sheetId val="3"/>
    </sheetIdMap>
  </header>
  <header guid="{8437297F-EA3F-429B-9011-0D333F4B1844}" dateTime="2019-09-10T15:55:01" maxSheetId="4" userName="Natalija Vdobčenko" r:id="rId1371" minRId="9589" maxRId="9592">
    <sheetIdMap count="3">
      <sheetId val="1"/>
      <sheetId val="2"/>
      <sheetId val="3"/>
    </sheetIdMap>
  </header>
  <header guid="{FFC74DAB-799E-402A-AF37-FACD45259616}" dateTime="2019-09-10T15:55:58" maxSheetId="4" userName="Natalija Vdobčenko" r:id="rId1372" minRId="9593">
    <sheetIdMap count="3">
      <sheetId val="1"/>
      <sheetId val="2"/>
      <sheetId val="3"/>
    </sheetIdMap>
  </header>
  <header guid="{DB557697-569F-4275-B305-467CB5D729B7}" dateTime="2019-09-10T16:01:06" maxSheetId="4" userName="Natalija Vdobčenko" r:id="rId1373" minRId="9594">
    <sheetIdMap count="3">
      <sheetId val="1"/>
      <sheetId val="2"/>
      <sheetId val="3"/>
    </sheetIdMap>
  </header>
  <header guid="{CD73F7DA-A7CE-4919-BAAD-E8A920263B23}" dateTime="2019-09-11T08:19:32" maxSheetId="4" userName="Natalija Vdobčenko" r:id="rId1374" minRId="9595">
    <sheetIdMap count="3">
      <sheetId val="1"/>
      <sheetId val="2"/>
      <sheetId val="3"/>
    </sheetIdMap>
  </header>
  <header guid="{0B827FC5-DD40-42E6-892B-39B15CFDFA9A}" dateTime="2019-09-11T08:26:18" maxSheetId="4" userName="Natalija Vdobčenko" r:id="rId1375" minRId="9596" maxRId="9597">
    <sheetIdMap count="3">
      <sheetId val="1"/>
      <sheetId val="2"/>
      <sheetId val="3"/>
    </sheetIdMap>
  </header>
  <header guid="{EE473AAD-BAE1-4E82-BF2B-92530138BF61}" dateTime="2019-09-11T09:33:38" maxSheetId="4" userName="Natalija Vdobčenko" r:id="rId1376" minRId="9598">
    <sheetIdMap count="3">
      <sheetId val="1"/>
      <sheetId val="2"/>
      <sheetId val="3"/>
    </sheetIdMap>
  </header>
  <header guid="{289A0C5F-AE69-43F8-89F6-D8EAF47EB079}" dateTime="2019-09-11T09:34:02" maxSheetId="4" userName="Natalija Vdobčenko" r:id="rId1377" minRId="9599">
    <sheetIdMap count="3">
      <sheetId val="1"/>
      <sheetId val="2"/>
      <sheetId val="3"/>
    </sheetIdMap>
  </header>
  <header guid="{8C1D6CBA-397A-4CAA-AB1D-1653C8A1518E}" dateTime="2019-09-11T10:24:14" maxSheetId="4" userName="Natalija Vdobčenko" r:id="rId1378">
    <sheetIdMap count="3">
      <sheetId val="1"/>
      <sheetId val="2"/>
      <sheetId val="3"/>
    </sheetIdMap>
  </header>
  <header guid="{EB5287E2-4EFC-43CB-AEC2-E08406B08465}" dateTime="2019-09-11T10:26:09" maxSheetId="4" userName="Natalija Vdobčenko" r:id="rId1379" minRId="9600" maxRId="9601">
    <sheetIdMap count="3">
      <sheetId val="1"/>
      <sheetId val="2"/>
      <sheetId val="3"/>
    </sheetIdMap>
  </header>
  <header guid="{501BE293-859C-4319-80ED-7E21D059084A}" dateTime="2019-09-11T11:05:21" maxSheetId="4" userName="Natalija Vdobčenko" r:id="rId1380" minRId="9602">
    <sheetIdMap count="3">
      <sheetId val="1"/>
      <sheetId val="2"/>
      <sheetId val="3"/>
    </sheetIdMap>
  </header>
  <header guid="{BE1E9670-EA9B-49DB-9D52-F2B7FCDDA297}" dateTime="2019-09-11T11:54:33" maxSheetId="4" userName="Natalija Vdobčenko" r:id="rId1381" minRId="9603">
    <sheetIdMap count="3">
      <sheetId val="1"/>
      <sheetId val="2"/>
      <sheetId val="3"/>
    </sheetIdMap>
  </header>
  <header guid="{B76A59B1-7DC5-4FC0-A0CA-0B800F75EB2A}" dateTime="2019-09-11T11:55:32" maxSheetId="4" userName="Natalija Vdobčenko" r:id="rId1382" minRId="9604">
    <sheetIdMap count="3">
      <sheetId val="1"/>
      <sheetId val="2"/>
      <sheetId val="3"/>
    </sheetIdMap>
  </header>
  <header guid="{68F02AAD-8A45-4025-9332-F6E2BE3BAA45}" dateTime="2019-09-11T15:40:05" maxSheetId="4" userName="Natalija Vdobčenko" r:id="rId1383">
    <sheetIdMap count="3">
      <sheetId val="1"/>
      <sheetId val="2"/>
      <sheetId val="3"/>
    </sheetIdMap>
  </header>
  <header guid="{852D0E54-E4DA-40B4-BF8B-46E6777CB717}" dateTime="2019-09-11T15:54:40" maxSheetId="4" userName="Natalija Vdobčenko" r:id="rId1384" minRId="9605" maxRId="9606">
    <sheetIdMap count="3">
      <sheetId val="1"/>
      <sheetId val="2"/>
      <sheetId val="3"/>
    </sheetIdMap>
  </header>
  <header guid="{51996CF6-F8A6-4B13-A56F-A7D4BBD447D0}" dateTime="2019-09-12T08:15:39" maxSheetId="4" userName="Natalija Vdobčenko" r:id="rId1385" minRId="9607" maxRId="9608">
    <sheetIdMap count="3">
      <sheetId val="1"/>
      <sheetId val="2"/>
      <sheetId val="3"/>
    </sheetIdMap>
  </header>
  <header guid="{F1FED117-4DF5-4C2A-B8A9-0BF91C3C7EDF}" dateTime="2019-09-12T08:19:36" maxSheetId="4" userName="Natalija Vdobčenko" r:id="rId1386" minRId="9609" maxRId="9610">
    <sheetIdMap count="3">
      <sheetId val="1"/>
      <sheetId val="2"/>
      <sheetId val="3"/>
    </sheetIdMap>
  </header>
  <header guid="{BDE52D69-CB81-41D0-AE0F-701B311E6114}" dateTime="2019-09-12T09:17:24" maxSheetId="4" userName="Natalija Vdobčenko" r:id="rId1387" minRId="9611" maxRId="9612">
    <sheetIdMap count="3">
      <sheetId val="1"/>
      <sheetId val="2"/>
      <sheetId val="3"/>
    </sheetIdMap>
  </header>
  <header guid="{17D37F26-A810-47DA-8849-B9052C967C16}" dateTime="2019-09-12T10:12:54" maxSheetId="4" userName="Natalija Vdobčenko" r:id="rId1388" minRId="9613" maxRId="9614">
    <sheetIdMap count="3">
      <sheetId val="1"/>
      <sheetId val="2"/>
      <sheetId val="3"/>
    </sheetIdMap>
  </header>
  <header guid="{60B8F976-6B4F-4709-84D2-28A829A67D07}" dateTime="2019-09-12T10:14:41" maxSheetId="4" userName="Natalija Vdobčenko" r:id="rId1389" minRId="9615" maxRId="9616">
    <sheetIdMap count="3">
      <sheetId val="1"/>
      <sheetId val="2"/>
      <sheetId val="3"/>
    </sheetIdMap>
  </header>
  <header guid="{AC8E95EB-21C2-4D65-AE0E-225D88EA6E73}" dateTime="2019-09-12T10:19:27" maxSheetId="4" userName="Natalija Vdobčenko" r:id="rId1390" minRId="9617" maxRId="9618">
    <sheetIdMap count="3">
      <sheetId val="1"/>
      <sheetId val="2"/>
      <sheetId val="3"/>
    </sheetIdMap>
  </header>
  <header guid="{FB695819-CCAC-4C88-90B9-E52142DA0124}" dateTime="2019-09-12T10:22:53" maxSheetId="4" userName="Natalija Vdobčenko" r:id="rId1391" minRId="9619">
    <sheetIdMap count="3">
      <sheetId val="1"/>
      <sheetId val="2"/>
      <sheetId val="3"/>
    </sheetIdMap>
  </header>
  <header guid="{E6173DEA-9BA6-4911-94B2-16C897C50E48}" dateTime="2019-09-12T10:35:45" maxSheetId="4" userName="Natalija Vdobčenko" r:id="rId1392" minRId="9620" maxRId="9621">
    <sheetIdMap count="3">
      <sheetId val="1"/>
      <sheetId val="2"/>
      <sheetId val="3"/>
    </sheetIdMap>
  </header>
  <header guid="{36AD557E-5E9D-4FB0-B099-1B34E1804599}" dateTime="2019-09-12T11:01:16" maxSheetId="4" userName="Natalija Vdobčenko" r:id="rId1393" minRId="9622" maxRId="9623">
    <sheetIdMap count="3">
      <sheetId val="1"/>
      <sheetId val="2"/>
      <sheetId val="3"/>
    </sheetIdMap>
  </header>
  <header guid="{BF448F8F-619B-4B77-BCD6-87E0AF3E6881}" dateTime="2019-09-12T11:09:19" maxSheetId="4" userName="Natalija Vdobčenko" r:id="rId1394" minRId="9624" maxRId="9625">
    <sheetIdMap count="3">
      <sheetId val="1"/>
      <sheetId val="2"/>
      <sheetId val="3"/>
    </sheetIdMap>
  </header>
  <header guid="{9E1B1A64-4C67-485C-8140-D92D6FBBAA6F}" dateTime="2019-09-12T13:41:59" maxSheetId="4" userName="Natalija Vdobčenko" r:id="rId1395" minRId="9626" maxRId="9627">
    <sheetIdMap count="3">
      <sheetId val="1"/>
      <sheetId val="2"/>
      <sheetId val="3"/>
    </sheetIdMap>
  </header>
  <header guid="{CD6E9A1B-A44F-4C6F-829E-1B8E3862BD5C}" dateTime="2019-09-12T13:46:30" maxSheetId="4" userName="Natalija Vdobčenko" r:id="rId1396" minRId="9628" maxRId="9629">
    <sheetIdMap count="3">
      <sheetId val="1"/>
      <sheetId val="2"/>
      <sheetId val="3"/>
    </sheetIdMap>
  </header>
  <header guid="{4775F0D9-9B6C-434D-B1CF-4969F7285DEF}" dateTime="2019-09-12T14:06:34" maxSheetId="4" userName="Natalija Vdobčenko" r:id="rId1397">
    <sheetIdMap count="3">
      <sheetId val="1"/>
      <sheetId val="2"/>
      <sheetId val="3"/>
    </sheetIdMap>
  </header>
  <header guid="{936313FC-0FB6-4D3D-AD2D-EB7EB7CDD464}" dateTime="2019-09-12T14:11:58" maxSheetId="4" userName="Natalija Vdobčenko" r:id="rId1398" minRId="9630" maxRId="9634">
    <sheetIdMap count="3">
      <sheetId val="1"/>
      <sheetId val="2"/>
      <sheetId val="3"/>
    </sheetIdMap>
  </header>
  <header guid="{A9BEE04B-F5A5-44A1-AA11-10EFE11DB104}" dateTime="2019-09-12T14:14:48" maxSheetId="4" userName="Natalija Vdobčenko" r:id="rId1399" minRId="9635" maxRId="9638">
    <sheetIdMap count="3">
      <sheetId val="1"/>
      <sheetId val="2"/>
      <sheetId val="3"/>
    </sheetIdMap>
  </header>
  <header guid="{2B760B41-172C-4BC9-A4C0-68A541CC77BE}" dateTime="2019-09-12T14:17:16" maxSheetId="4" userName="Natalija Vdobčenko" r:id="rId1400" minRId="9639" maxRId="9642">
    <sheetIdMap count="3">
      <sheetId val="1"/>
      <sheetId val="2"/>
      <sheetId val="3"/>
    </sheetIdMap>
  </header>
  <header guid="{22572B64-F426-42FF-8CDE-4544C64DE4D9}" dateTime="2019-09-12T14:19:13" maxSheetId="4" userName="Natalija Vdobčenko" r:id="rId1401" minRId="9643" maxRId="9645">
    <sheetIdMap count="3">
      <sheetId val="1"/>
      <sheetId val="2"/>
      <sheetId val="3"/>
    </sheetIdMap>
  </header>
  <header guid="{F40587C9-D01A-4993-B531-8BA5F3B83389}" dateTime="2019-09-12T15:57:15" maxSheetId="4" userName="Natalija Vdobčenko" r:id="rId1402" minRId="9646" maxRId="9647">
    <sheetIdMap count="3">
      <sheetId val="1"/>
      <sheetId val="2"/>
      <sheetId val="3"/>
    </sheetIdMap>
  </header>
  <header guid="{AC900108-2D30-47B1-83F5-DA97D2C18F48}" dateTime="2019-09-12T16:22:20" maxSheetId="4" userName="Natalija Vdobčenko" r:id="rId1403">
    <sheetIdMap count="3">
      <sheetId val="1"/>
      <sheetId val="2"/>
      <sheetId val="3"/>
    </sheetIdMap>
  </header>
  <header guid="{5CF63E8A-8E78-4542-B5CC-4CAD6BB37192}" dateTime="2019-09-12T16:28:04" maxSheetId="4" userName="Natalija Vdobčenko" r:id="rId1404" minRId="9648" maxRId="9649">
    <sheetIdMap count="3">
      <sheetId val="1"/>
      <sheetId val="2"/>
      <sheetId val="3"/>
    </sheetIdMap>
  </header>
  <header guid="{E30F8162-AAAF-4340-9DFC-0593B130251D}" dateTime="2019-09-12T16:32:17" maxSheetId="4" userName="Natalija Vdobčenko" r:id="rId1405" minRId="9650">
    <sheetIdMap count="3">
      <sheetId val="1"/>
      <sheetId val="2"/>
      <sheetId val="3"/>
    </sheetIdMap>
  </header>
  <header guid="{592EA221-BAB5-4281-A390-0189B0107180}" dateTime="2019-09-12T16:50:17" maxSheetId="4" userName="Natalija Vdobčenko" r:id="rId1406" minRId="9651" maxRId="9652">
    <sheetIdMap count="3">
      <sheetId val="1"/>
      <sheetId val="2"/>
      <sheetId val="3"/>
    </sheetIdMap>
  </header>
  <header guid="{7365B5D0-EFA0-4450-ABEA-9A256F913C3B}" dateTime="2019-09-13T08:27:30" maxSheetId="4" userName="Jolanta Kalniņa" r:id="rId1407" minRId="9653" maxRId="9655">
    <sheetIdMap count="3">
      <sheetId val="1"/>
      <sheetId val="2"/>
      <sheetId val="3"/>
    </sheetIdMap>
  </header>
  <header guid="{E57A7839-0C64-483A-A211-ED1985DCA928}" dateTime="2019-09-13T11:40:16" maxSheetId="4" userName="Natalija Vdobčenko" r:id="rId1408">
    <sheetIdMap count="3">
      <sheetId val="1"/>
      <sheetId val="2"/>
      <sheetId val="3"/>
    </sheetIdMap>
  </header>
  <header guid="{F3D37988-07BF-422D-A51F-D87145845103}" dateTime="2019-09-13T11:45:37" maxSheetId="4" userName="Natalija Vdobčenko" r:id="rId1409" minRId="9656">
    <sheetIdMap count="3">
      <sheetId val="1"/>
      <sheetId val="2"/>
      <sheetId val="3"/>
    </sheetIdMap>
  </header>
  <header guid="{E5E3F6BB-355E-4443-8D8D-4D661DA8712A}" dateTime="2019-09-13T11:56:49" maxSheetId="4" userName="Natalija Vdobčenko" r:id="rId1410" minRId="9657" maxRId="9658">
    <sheetIdMap count="3">
      <sheetId val="1"/>
      <sheetId val="2"/>
      <sheetId val="3"/>
    </sheetIdMap>
  </header>
  <header guid="{331CD7C4-21AF-40CB-A618-4EBC3E07D5F4}" dateTime="2019-09-13T13:25:37" maxSheetId="4" userName="Natalija Vdobčenko" r:id="rId1411">
    <sheetIdMap count="3">
      <sheetId val="1"/>
      <sheetId val="2"/>
      <sheetId val="3"/>
    </sheetIdMap>
  </header>
  <header guid="{FE115943-6F16-41DB-A743-3CA04E09E331}" dateTime="2019-09-13T13:28:56" maxSheetId="4" userName="Natalija Vdobčenko" r:id="rId1412" minRId="9659" maxRId="9666">
    <sheetIdMap count="3">
      <sheetId val="1"/>
      <sheetId val="2"/>
      <sheetId val="3"/>
    </sheetIdMap>
  </header>
  <header guid="{309E4791-293E-4359-AC6B-0FCCDEA20961}" dateTime="2019-09-13T13:29:25" maxSheetId="4" userName="Natalija Vdobčenko" r:id="rId1413" minRId="9667" maxRId="9668">
    <sheetIdMap count="3">
      <sheetId val="1"/>
      <sheetId val="2"/>
      <sheetId val="3"/>
    </sheetIdMap>
  </header>
  <header guid="{55690C57-BEAC-47B7-A242-A043E866C031}" dateTime="2019-09-13T13:31:21" maxSheetId="4" userName="Natalija Vdobčenko" r:id="rId1414" minRId="9669" maxRId="9670">
    <sheetIdMap count="3">
      <sheetId val="1"/>
      <sheetId val="2"/>
      <sheetId val="3"/>
    </sheetIdMap>
  </header>
  <header guid="{0CF83C68-8C51-4177-AD98-89EB99FCF4A2}" dateTime="2019-09-13T13:33:23" maxSheetId="4" userName="Natalija Vdobčenko" r:id="rId1415" minRId="9671" maxRId="9679">
    <sheetIdMap count="3">
      <sheetId val="1"/>
      <sheetId val="2"/>
      <sheetId val="3"/>
    </sheetIdMap>
  </header>
  <header guid="{C6D14A78-7A93-436E-853F-13EC740BA113}" dateTime="2019-09-13T13:35:02" maxSheetId="4" userName="Natalija Vdobčenko" r:id="rId1416" minRId="9680" maxRId="9685">
    <sheetIdMap count="3">
      <sheetId val="1"/>
      <sheetId val="2"/>
      <sheetId val="3"/>
    </sheetIdMap>
  </header>
  <header guid="{500D117A-5EA0-45F4-9362-F46988D28BB9}" dateTime="2019-09-13T13:35:25" maxSheetId="4" userName="Natalija Vdobčenko" r:id="rId1417" minRId="9686" maxRId="9687">
    <sheetIdMap count="3">
      <sheetId val="1"/>
      <sheetId val="2"/>
      <sheetId val="3"/>
    </sheetIdMap>
  </header>
  <header guid="{DE901CB2-2B1E-4CEC-9EF0-B5D1AE618248}" dateTime="2019-09-13T13:37:59" maxSheetId="4" userName="Natalija Vdobčenko" r:id="rId1418" minRId="9688" maxRId="9699">
    <sheetIdMap count="3">
      <sheetId val="1"/>
      <sheetId val="2"/>
      <sheetId val="3"/>
    </sheetIdMap>
  </header>
  <header guid="{F60C1144-59AC-47A4-B542-88C49FB2E1B3}" dateTime="2019-09-13T14:13:07" maxSheetId="4" userName="Natalija Vdobčenko" r:id="rId1419">
    <sheetIdMap count="3">
      <sheetId val="1"/>
      <sheetId val="2"/>
      <sheetId val="3"/>
    </sheetIdMap>
  </header>
  <header guid="{F06C7C41-2D29-4D50-9FE9-52039406B684}" dateTime="2019-09-13T14:23:20" maxSheetId="4" userName="Natalija Vdobčenko" r:id="rId1420" minRId="9700">
    <sheetIdMap count="3">
      <sheetId val="1"/>
      <sheetId val="2"/>
      <sheetId val="3"/>
    </sheetIdMap>
  </header>
  <header guid="{1383FD77-D6EC-4FEC-A890-11880F1B0986}" dateTime="2019-09-13T14:27:05" maxSheetId="4" userName="Natalija Vdobčenko" r:id="rId1421" minRId="9701" maxRId="9720">
    <sheetIdMap count="3">
      <sheetId val="1"/>
      <sheetId val="2"/>
      <sheetId val="3"/>
    </sheetIdMap>
  </header>
  <header guid="{2B70D5A8-25F9-43CF-9BF4-45B576A32F44}" dateTime="2019-09-13T14:28:17" maxSheetId="4" userName="Natalija Vdobčenko" r:id="rId1422" minRId="9721" maxRId="9730">
    <sheetIdMap count="3">
      <sheetId val="1"/>
      <sheetId val="2"/>
      <sheetId val="3"/>
    </sheetIdMap>
  </header>
  <header guid="{14DC18C3-BC43-47E3-8E31-CA639AA52313}" dateTime="2019-09-13T14:28:58" maxSheetId="4" userName="Natalija Vdobčenko" r:id="rId1423">
    <sheetIdMap count="3">
      <sheetId val="1"/>
      <sheetId val="2"/>
      <sheetId val="3"/>
    </sheetIdMap>
  </header>
  <header guid="{07C267C6-1DA3-41A4-B50F-B64B474A59ED}" dateTime="2019-09-13T14:38:04" maxSheetId="4" userName="Natalija Vdobčenko" r:id="rId1424" minRId="9731">
    <sheetIdMap count="3">
      <sheetId val="1"/>
      <sheetId val="2"/>
      <sheetId val="3"/>
    </sheetIdMap>
  </header>
  <header guid="{B7361361-2AAA-48F8-873A-F1D6C8256567}" dateTime="2019-09-13T14:39:18" maxSheetId="4" userName="Natalija Vdobčenko" r:id="rId1425" minRId="9732">
    <sheetIdMap count="3">
      <sheetId val="1"/>
      <sheetId val="2"/>
      <sheetId val="3"/>
    </sheetIdMap>
  </header>
  <header guid="{6E199504-3FE9-4FE1-A924-C259EAD418FA}" dateTime="2019-09-13T14:42:45" maxSheetId="4" userName="Natalija Vdobčenko" r:id="rId1426" minRId="9733">
    <sheetIdMap count="3">
      <sheetId val="1"/>
      <sheetId val="2"/>
      <sheetId val="3"/>
    </sheetIdMap>
  </header>
  <header guid="{B51C214D-56CD-4691-9907-FEC71131AE34}" dateTime="2019-09-13T14:53:11" maxSheetId="4" userName="Natalija Vdobčenko" r:id="rId1427" minRId="9734" maxRId="9743">
    <sheetIdMap count="3">
      <sheetId val="1"/>
      <sheetId val="2"/>
      <sheetId val="3"/>
    </sheetIdMap>
  </header>
  <header guid="{F822592D-28AF-4EC6-B3C7-2275CF19B1E8}" dateTime="2019-09-13T14:53:36" maxSheetId="4" userName="Natalija Vdobčenko" r:id="rId1428" minRId="9744">
    <sheetIdMap count="3">
      <sheetId val="1"/>
      <sheetId val="2"/>
      <sheetId val="3"/>
    </sheetIdMap>
  </header>
  <header guid="{41A71ACA-E522-4E8F-87A2-4B0D8458BFC6}" dateTime="2019-09-13T15:00:52" maxSheetId="4" userName="Jolanta Kalniņa" r:id="rId1429" minRId="9745" maxRId="9808">
    <sheetIdMap count="3">
      <sheetId val="1"/>
      <sheetId val="2"/>
      <sheetId val="3"/>
    </sheetIdMap>
  </header>
  <header guid="{E92775DF-0ADB-4833-A0A4-77D6934E81A2}" dateTime="2019-09-13T15:02:14" maxSheetId="4" userName="Natalija Vdobčenko" r:id="rId1430">
    <sheetIdMap count="3">
      <sheetId val="1"/>
      <sheetId val="2"/>
      <sheetId val="3"/>
    </sheetIdMap>
  </header>
  <header guid="{27906610-1AB1-47E2-972A-D7D3EC057C69}" dateTime="2019-09-13T15:11:34" maxSheetId="4" userName="Natalija Vdobčenko" r:id="rId1431">
    <sheetIdMap count="3">
      <sheetId val="1"/>
      <sheetId val="2"/>
      <sheetId val="3"/>
    </sheetIdMap>
  </header>
  <header guid="{C074FB1C-E1C4-4C65-8A02-D9D4896BB0F0}" dateTime="2019-09-13T15:53:20" maxSheetId="4" userName="Natalija Vdobčenko" r:id="rId1432">
    <sheetIdMap count="3">
      <sheetId val="1"/>
      <sheetId val="2"/>
      <sheetId val="3"/>
    </sheetIdMap>
  </header>
  <header guid="{C156D3F6-7A2B-4BF2-B683-8C72E35378C9}" dateTime="2019-09-16T08:41:43" maxSheetId="4" userName="Natalija Vdobčenko" r:id="rId1433" minRId="9809" maxRId="9810">
    <sheetIdMap count="3">
      <sheetId val="1"/>
      <sheetId val="2"/>
      <sheetId val="3"/>
    </sheetIdMap>
  </header>
  <header guid="{D04CAE0C-7BC7-4AB8-8F36-1D6AA37DF562}" dateTime="2019-09-16T16:10:21" maxSheetId="4" userName="Natalija Vdobčenko" r:id="rId1434">
    <sheetIdMap count="3">
      <sheetId val="1"/>
      <sheetId val="2"/>
      <sheetId val="3"/>
    </sheetIdMap>
  </header>
  <header guid="{80092D07-8D56-4166-BD9E-9776606F8A3B}" dateTime="2019-09-16T16:43:03" maxSheetId="4" userName="Natalija Vdobčenko" r:id="rId1435">
    <sheetIdMap count="3">
      <sheetId val="1"/>
      <sheetId val="2"/>
      <sheetId val="3"/>
    </sheetIdMap>
  </header>
  <header guid="{034FFA3B-5CC2-440C-9165-1F71FFCAE9E7}" dateTime="2019-09-17T13:45:10" maxSheetId="4" userName="Natalija Vdobčenko" r:id="rId1436">
    <sheetIdMap count="3">
      <sheetId val="1"/>
      <sheetId val="2"/>
      <sheetId val="3"/>
    </sheetIdMap>
  </header>
  <header guid="{99DD9F72-0CD1-4BC8-9B57-ADC389DFF2F4}" dateTime="2019-09-17T15:14:30" maxSheetId="4" userName="Natalija Vdobčenko" r:id="rId1437">
    <sheetIdMap count="3">
      <sheetId val="1"/>
      <sheetId val="2"/>
      <sheetId val="3"/>
    </sheetIdMap>
  </header>
  <header guid="{8A51A5D9-DD17-4A02-ADEA-B21E264B7E73}" dateTime="2019-09-18T10:14:32" maxSheetId="4" userName="Natalija Vdobčenko" r:id="rId1438">
    <sheetIdMap count="3">
      <sheetId val="1"/>
      <sheetId val="2"/>
      <sheetId val="3"/>
    </sheetIdMap>
  </header>
  <header guid="{3F7B1AD9-0A46-4667-B56D-42A947150488}" dateTime="2019-09-18T10:35:18" maxSheetId="4" userName="Natalija Vdobčenko" r:id="rId1439" minRId="9811" maxRId="9812">
    <sheetIdMap count="3">
      <sheetId val="1"/>
      <sheetId val="2"/>
      <sheetId val="3"/>
    </sheetIdMap>
  </header>
  <header guid="{5DED66B8-610A-4435-AE23-D3D72548795B}" dateTime="2019-09-18T17:50:41" maxSheetId="4" userName="Natalija Vdobčenko" r:id="rId1440" minRId="9813">
    <sheetIdMap count="3">
      <sheetId val="1"/>
      <sheetId val="2"/>
      <sheetId val="3"/>
    </sheetIdMap>
  </header>
  <header guid="{76A1BA78-FA25-4607-8D60-11F97D5E4285}" dateTime="2019-09-19T11:10:36" maxSheetId="4" userName="Natalija Vdobčenko" r:id="rId1441" minRId="9814" maxRId="9815">
    <sheetIdMap count="3">
      <sheetId val="1"/>
      <sheetId val="2"/>
      <sheetId val="3"/>
    </sheetIdMap>
  </header>
  <header guid="{0BE333A9-CEBB-4EFB-B318-DF442A3DCB68}" dateTime="2019-09-19T11:11:21" maxSheetId="4" userName="Natalija Vdobčenko" r:id="rId1442" minRId="9816" maxRId="9817">
    <sheetIdMap count="3">
      <sheetId val="1"/>
      <sheetId val="2"/>
      <sheetId val="3"/>
    </sheetIdMap>
  </header>
  <header guid="{99A4B069-868F-44DB-9CF9-8839C496644B}" dateTime="2019-09-19T16:09:50" maxSheetId="4" userName="Natalija Vdobčenko" r:id="rId1443" minRId="9818" maxRId="9821">
    <sheetIdMap count="3">
      <sheetId val="1"/>
      <sheetId val="2"/>
      <sheetId val="3"/>
    </sheetIdMap>
  </header>
  <header guid="{6B04AADB-97D8-44C0-BDD3-DF6F32FEDB29}" dateTime="2019-09-20T08:17:52" maxSheetId="4" userName="Natalija Vdobčenko" r:id="rId1444" minRId="9822" maxRId="9823">
    <sheetIdMap count="3">
      <sheetId val="1"/>
      <sheetId val="2"/>
      <sheetId val="3"/>
    </sheetIdMap>
  </header>
  <header guid="{D2F836DE-5D8A-4B38-A2AC-AF21C10A60BF}" dateTime="2019-09-20T09:38:28" maxSheetId="4" userName="Natalija Vdobčenko" r:id="rId1445" minRId="9824" maxRId="9827">
    <sheetIdMap count="3">
      <sheetId val="1"/>
      <sheetId val="2"/>
      <sheetId val="3"/>
    </sheetIdMap>
  </header>
  <header guid="{26BF186D-FE1D-4FA0-8BF2-067F96AB3839}" dateTime="2019-09-20T09:41:54" maxSheetId="4" userName="Natalija Vdobčenko" r:id="rId1446">
    <sheetIdMap count="3">
      <sheetId val="1"/>
      <sheetId val="2"/>
      <sheetId val="3"/>
    </sheetIdMap>
  </header>
  <header guid="{7E6F8E13-F0E5-454E-B486-19E119B46706}" dateTime="2019-09-23T08:09:37" maxSheetId="4" userName="Natalija Vdobčenko" r:id="rId1447">
    <sheetIdMap count="3">
      <sheetId val="1"/>
      <sheetId val="2"/>
      <sheetId val="3"/>
    </sheetIdMap>
  </header>
  <header guid="{D445952D-67EB-44FE-9521-B050A2B57889}" dateTime="2019-09-23T08:28:01" maxSheetId="4" userName="Natalija Vdobčenko" r:id="rId1448">
    <sheetIdMap count="3">
      <sheetId val="1"/>
      <sheetId val="2"/>
      <sheetId val="3"/>
    </sheetIdMap>
  </header>
  <header guid="{364C3F7C-2441-4231-82C7-884875167E1D}" dateTime="2019-09-23T11:18:06" maxSheetId="4" userName="Natalija Vdobčenko" r:id="rId1449" minRId="9828" maxRId="9830">
    <sheetIdMap count="3">
      <sheetId val="1"/>
      <sheetId val="2"/>
      <sheetId val="3"/>
    </sheetIdMap>
  </header>
  <header guid="{45CE0082-E644-47EB-829B-C6E26B1DD00F}" dateTime="2019-09-24T09:16:30" maxSheetId="4" userName="Natalija Vdobčenko" r:id="rId1450" minRId="9831" maxRId="9832">
    <sheetIdMap count="3">
      <sheetId val="1"/>
      <sheetId val="2"/>
      <sheetId val="3"/>
    </sheetIdMap>
  </header>
  <header guid="{3A8E41E9-F997-4851-9742-B3A167C247C6}" dateTime="2019-09-24T09:17:03" maxSheetId="4" userName="Natalija Vdobčenko" r:id="rId1451" minRId="9833" maxRId="9834">
    <sheetIdMap count="3">
      <sheetId val="1"/>
      <sheetId val="2"/>
      <sheetId val="3"/>
    </sheetIdMap>
  </header>
  <header guid="{E57E3448-25EF-4817-99D1-E60EA2D1D2C0}" dateTime="2019-09-24T15:46:30" maxSheetId="4" userName="Jolanta Kalniņa" r:id="rId1452" minRId="9835" maxRId="9879">
    <sheetIdMap count="3">
      <sheetId val="1"/>
      <sheetId val="2"/>
      <sheetId val="3"/>
    </sheetIdMap>
  </header>
  <header guid="{5A8E7228-7AA3-4B52-8C86-5F2AE0DC23E9}" dateTime="2019-09-24T15:50:41" maxSheetId="4" userName="Jolanta Kalniņa" r:id="rId1453" minRId="9880" maxRId="9888">
    <sheetIdMap count="3">
      <sheetId val="1"/>
      <sheetId val="2"/>
      <sheetId val="3"/>
    </sheetIdMap>
  </header>
  <header guid="{D051816A-DA74-4D48-A374-806EA32DADAA}" dateTime="2019-09-25T08:33:58" maxSheetId="4" userName="Natalija Vdobčenko" r:id="rId1454" minRId="9889">
    <sheetIdMap count="3">
      <sheetId val="1"/>
      <sheetId val="2"/>
      <sheetId val="3"/>
    </sheetIdMap>
  </header>
  <header guid="{9FBB7AAC-2AA9-464A-942B-10E8F1CA6B34}" dateTime="2019-09-25T08:34:56" maxSheetId="4" userName="Natalija Vdobčenko" r:id="rId1455" minRId="9890" maxRId="9891">
    <sheetIdMap count="3">
      <sheetId val="1"/>
      <sheetId val="2"/>
      <sheetId val="3"/>
    </sheetIdMap>
  </header>
  <header guid="{AC6C6960-373A-4E7A-8487-A3BD8631245F}" dateTime="2019-09-25T08:35:25" maxSheetId="4" userName="Natalija Vdobčenko" r:id="rId1456" minRId="9892" maxRId="9893">
    <sheetIdMap count="3">
      <sheetId val="1"/>
      <sheetId val="2"/>
      <sheetId val="3"/>
    </sheetIdMap>
  </header>
  <header guid="{570D0BA7-5CD5-4037-A657-60B43F7316F2}" dateTime="2019-09-25T08:39:51" maxSheetId="4" userName="Natalija Vdobčenko" r:id="rId1457" minRId="9894">
    <sheetIdMap count="3">
      <sheetId val="1"/>
      <sheetId val="2"/>
      <sheetId val="3"/>
    </sheetIdMap>
  </header>
  <header guid="{F97A3039-0DC0-40B3-ADAF-54526FD2BB8E}" dateTime="2019-09-25T09:38:08" maxSheetId="4" userName="Natalija Vdobčenko" r:id="rId1458" minRId="9895" maxRId="9896">
    <sheetIdMap count="3">
      <sheetId val="1"/>
      <sheetId val="2"/>
      <sheetId val="3"/>
    </sheetIdMap>
  </header>
  <header guid="{E7950778-8D7B-48D1-905D-1A1F48ED2259}" dateTime="2019-09-25T09:44:47" maxSheetId="4" userName="Natalija Vdobčenko" r:id="rId1459">
    <sheetIdMap count="3">
      <sheetId val="1"/>
      <sheetId val="2"/>
      <sheetId val="3"/>
    </sheetIdMap>
  </header>
  <header guid="{EB9FFE5F-FAF5-4520-9640-0BF4EBD2FC1E}" dateTime="2019-09-25T09:52:58" maxSheetId="4" userName="Natalija Vdobčenko" r:id="rId1460">
    <sheetIdMap count="3">
      <sheetId val="1"/>
      <sheetId val="2"/>
      <sheetId val="3"/>
    </sheetIdMap>
  </header>
  <header guid="{08DCE284-5FFF-414A-AB14-685294A6248C}" dateTime="2019-09-25T14:08:28" maxSheetId="4" userName="Dace Riterfelte" r:id="rId1461" minRId="9897">
    <sheetIdMap count="3">
      <sheetId val="1"/>
      <sheetId val="2"/>
      <sheetId val="3"/>
    </sheetIdMap>
  </header>
  <header guid="{007D197C-AA7F-4918-9972-3CA7EFC157F3}" dateTime="2019-09-26T16:31:38" maxSheetId="4" userName="Dace Riterfelte" r:id="rId1462" minRId="9898">
    <sheetIdMap count="3">
      <sheetId val="1"/>
      <sheetId val="2"/>
      <sheetId val="3"/>
    </sheetIdMap>
  </header>
  <header guid="{EE0EF5C4-E7AB-46D5-BCB1-859A32713679}" dateTime="2019-09-27T14:46:13" maxSheetId="4" userName="Dace Riterfelte" r:id="rId1463">
    <sheetIdMap count="3">
      <sheetId val="1"/>
      <sheetId val="2"/>
      <sheetId val="3"/>
    </sheetIdMap>
  </header>
  <header guid="{FD4308BD-FB04-45D1-95BD-1AF2566C9406}" dateTime="2019-09-27T14:48:26" maxSheetId="4" userName="Dace Riterfelte" r:id="rId1464">
    <sheetIdMap count="3">
      <sheetId val="1"/>
      <sheetId val="2"/>
      <sheetId val="3"/>
    </sheetIdMap>
  </header>
  <header guid="{0DACEC63-FADD-47A9-9FA5-D36CBC49C89C}" dateTime="2019-10-01T14:07:28" maxSheetId="4" userName="Dace Riterfelte" r:id="rId1465" minRId="9899" maxRId="990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98" sId="1">
    <oc r="M8" t="inlineStr">
      <is>
        <t>(ar grozījumiem 26.09.2019 Nr.   /10 )</t>
      </is>
    </oc>
    <nc r="M8" t="inlineStr">
      <is>
        <t>(ar grozījumiem 26.09.2019 Nr.238/10 )</t>
      </is>
    </nc>
  </rcc>
  <rcv guid="{A02CED38-EB4D-4DCD-8666-9999362993F5}" action="delete"/>
  <rcv guid="{A02CED38-EB4D-4DCD-8666-9999362993F5}" action="add"/>
</revisions>
</file>

<file path=xl/revisions/revisionLog13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72" sId="1">
    <nc r="G150">
      <v>1795</v>
    </nc>
  </rcc>
  <rcv guid="{CFE03FCF-A4D8-435A-8A9B-0544466F5A93}" action="delete"/>
  <rcv guid="{CFE03FCF-A4D8-435A-8A9B-0544466F5A93}" action="add"/>
</revisions>
</file>

<file path=xl/revisions/revisionLog13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73" sId="1">
    <nc r="G25">
      <v>-1795</v>
    </nc>
  </rcc>
</revisions>
</file>

<file path=xl/revisions/revisionLog13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74" sId="1">
    <nc r="E338">
      <v>1080</v>
    </nc>
  </rcc>
  <rcc rId="9575" sId="1">
    <nc r="G338">
      <v>-1080</v>
    </nc>
  </rcc>
  <rcv guid="{CFE03FCF-A4D8-435A-8A9B-0544466F5A93}" action="delete"/>
  <rcv guid="{CFE03FCF-A4D8-435A-8A9B-0544466F5A93}" action="add"/>
</revisions>
</file>

<file path=xl/revisions/revisionLog13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76" sId="1">
    <nc r="G435">
      <v>-11500</v>
    </nc>
  </rcc>
  <rcc rId="9577" sId="1">
    <oc r="G426">
      <v>4252</v>
    </oc>
    <nc r="G426">
      <v>18200</v>
    </nc>
  </rcc>
  <rcv guid="{CFE03FCF-A4D8-435A-8A9B-0544466F5A93}" action="delete"/>
  <rcv guid="{CFE03FCF-A4D8-435A-8A9B-0544466F5A93}" action="add"/>
</revisions>
</file>

<file path=xl/revisions/revisionLog13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78" sId="1">
    <nc r="G402">
      <v>1617</v>
    </nc>
  </rcc>
  <rcc rId="9579" sId="1">
    <nc r="G411">
      <v>-10000</v>
    </nc>
  </rcc>
  <rcc rId="9580" sId="1">
    <nc r="G405">
      <v>911</v>
    </nc>
  </rcc>
</revisions>
</file>

<file path=xl/revisions/revisionLog13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81" sId="1">
    <nc r="G390">
      <v>772</v>
    </nc>
  </rcc>
</revisions>
</file>

<file path=xl/revisions/revisionLog13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82" sId="1">
    <nc r="G372">
      <v>1000</v>
    </nc>
  </rcc>
  <rcc rId="9583" sId="1">
    <nc r="J372">
      <v>7000</v>
    </nc>
  </rcc>
  <rcc rId="9584" sId="1">
    <nc r="J369">
      <v>18680</v>
    </nc>
  </rcc>
  <rcc rId="9585" sId="1">
    <nc r="G369">
      <v>-18680</v>
    </nc>
  </rcc>
  <rcv guid="{CFE03FCF-A4D8-435A-8A9B-0544466F5A93}" action="delete"/>
  <rcv guid="{CFE03FCF-A4D8-435A-8A9B-0544466F5A93}" action="add"/>
</revisions>
</file>

<file path=xl/revisions/revisionLog13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86" sId="1">
    <oc r="G335">
      <v>65000</v>
    </oc>
    <nc r="G335">
      <v>64000</v>
    </nc>
  </rcc>
  <rcc rId="9587" sId="1">
    <oc r="J335">
      <v>-65000</v>
    </oc>
    <nc r="J335">
      <v>-64000</v>
    </nc>
  </rcc>
</revisions>
</file>

<file path=xl/revisions/revisionLog13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88" sId="1">
    <nc r="G34">
      <v>23402</v>
    </nc>
  </rcc>
  <rcv guid="{CFE03FCF-A4D8-435A-8A9B-0544466F5A93}" action="delete"/>
  <rcv guid="{CFE03FCF-A4D8-435A-8A9B-0544466F5A93}" action="add"/>
</revisions>
</file>

<file path=xl/revisions/revisionLog13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89" sId="1">
    <nc r="J114">
      <v>403</v>
    </nc>
  </rcc>
  <rcc rId="9590" sId="1">
    <nc r="G114">
      <v>-1003</v>
    </nc>
  </rcc>
  <rcc rId="9591" sId="1">
    <nc r="E114">
      <v>-312</v>
    </nc>
  </rcc>
  <rcc rId="9592" sId="1">
    <nc r="F114">
      <v>312</v>
    </nc>
  </rcc>
  <rcv guid="{CFE03FCF-A4D8-435A-8A9B-0544466F5A93}" action="delete"/>
  <rcv guid="{CFE03FCF-A4D8-435A-8A9B-0544466F5A93}" action="add"/>
</revisions>
</file>

<file path=xl/revisions/revisionLog13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3" sId="1">
    <nc r="G278">
      <v>600</v>
    </nc>
  </rcc>
</revisions>
</file>

<file path=xl/revisions/revisionLog13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4" sId="1">
    <nc r="G453">
      <v>150</v>
    </nc>
  </rcc>
</revisions>
</file>

<file path=xl/revisions/revisionLog13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5" sId="1">
    <oc r="C585">
      <v>-4307830</v>
    </oc>
    <nc r="C585">
      <v>-4307852</v>
    </nc>
  </rcc>
  <rcv guid="{CFE03FCF-A4D8-435A-8A9B-0544466F5A93}" action="delete"/>
  <rcv guid="{CFE03FCF-A4D8-435A-8A9B-0544466F5A93}" action="add"/>
</revisions>
</file>

<file path=xl/revisions/revisionLog13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6" sId="1">
    <nc r="G384">
      <v>3000</v>
    </nc>
  </rcc>
  <rcc rId="9597" sId="1">
    <nc r="J384">
      <v>12000</v>
    </nc>
  </rcc>
</revisions>
</file>

<file path=xl/revisions/revisionLog13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8" sId="1">
    <nc r="J102">
      <v>-29000</v>
    </nc>
  </rcc>
  <rcv guid="{CFE03FCF-A4D8-435A-8A9B-0544466F5A93}" action="delete"/>
  <rcv guid="{CFE03FCF-A4D8-435A-8A9B-0544466F5A93}" action="add"/>
</revisions>
</file>

<file path=xl/revisions/revisionLog13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99" sId="1">
    <nc r="J84">
      <v>-50000</v>
    </nc>
  </rcc>
</revisions>
</file>

<file path=xl/revisions/revisionLog13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00" sId="1">
    <nc r="J411">
      <v>-5600</v>
    </nc>
  </rcc>
  <rcc rId="9601" sId="1">
    <oc r="G411">
      <v>-10000</v>
    </oc>
    <nc r="G411">
      <v>-4400</v>
    </nc>
  </rcc>
</revisions>
</file>

<file path=xl/revisions/revisionLog13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02" sId="1">
    <oc r="J507">
      <v>194171</v>
    </oc>
    <nc r="J507">
      <v>162802</v>
    </nc>
  </rcc>
  <rcv guid="{CFE03FCF-A4D8-435A-8A9B-0544466F5A93}" action="delete"/>
  <rcv guid="{CFE03FCF-A4D8-435A-8A9B-0544466F5A93}" action="add"/>
</revisions>
</file>

<file path=xl/revisions/revisionLog13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03" sId="1">
    <oc r="J174">
      <v>-238000</v>
    </oc>
    <nc r="J174">
      <v>-238678</v>
    </nc>
  </rcc>
  <rcv guid="{CFE03FCF-A4D8-435A-8A9B-0544466F5A93}" action="delete"/>
  <rcv guid="{CFE03FCF-A4D8-435A-8A9B-0544466F5A93}" action="add"/>
</revisions>
</file>

<file path=xl/revisions/revisionLog13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04" sId="1">
    <oc r="J507">
      <v>162802</v>
    </oc>
    <nc r="J507">
      <v>163480</v>
    </nc>
  </rcc>
</revisions>
</file>

<file path=xl/revisions/revisionLog13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05" sId="1">
    <nc r="J387">
      <v>-1017</v>
    </nc>
  </rcc>
  <rcc rId="9606" sId="1">
    <nc r="G387">
      <v>1017</v>
    </nc>
  </rcc>
</revisions>
</file>

<file path=xl/revisions/revisionLog13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07" sId="1">
    <nc r="G438">
      <v>-5966</v>
    </nc>
  </rcc>
  <rcc rId="9608" sId="1">
    <nc r="J438">
      <v>5966</v>
    </nc>
  </rcc>
  <rcv guid="{CFE03FCF-A4D8-435A-8A9B-0544466F5A93}" action="delete"/>
  <rcv guid="{CFE03FCF-A4D8-435A-8A9B-0544466F5A93}" action="add"/>
</revisions>
</file>

<file path=xl/revisions/revisionLog13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09" sId="1">
    <nc r="E444">
      <v>105</v>
    </nc>
  </rcc>
  <rcc rId="9610" sId="1">
    <nc r="G444">
      <v>-105</v>
    </nc>
  </rcc>
</revisions>
</file>

<file path=xl/revisions/revisionLog13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11" sId="1">
    <nc r="L567">
      <v>-20000</v>
    </nc>
  </rcc>
  <rcc rId="9612" sId="1">
    <nc r="G567">
      <v>20000</v>
    </nc>
  </rcc>
</revisions>
</file>

<file path=xl/revisions/revisionLog13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13" sId="1">
    <nc r="E363">
      <v>-279</v>
    </nc>
  </rcc>
  <rcc rId="9614" sId="1">
    <nc r="F363">
      <v>279</v>
    </nc>
  </rcc>
  <rcv guid="{CFE03FCF-A4D8-435A-8A9B-0544466F5A93}" action="delete"/>
  <rcv guid="{CFE03FCF-A4D8-435A-8A9B-0544466F5A93}" action="add"/>
</revisions>
</file>

<file path=xl/revisions/revisionLog13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15" sId="1">
    <nc r="E546">
      <v>-2421</v>
    </nc>
  </rcc>
  <rcc rId="9616" sId="1">
    <nc r="F546">
      <v>2421</v>
    </nc>
  </rcc>
</revisions>
</file>

<file path=xl/revisions/revisionLog13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17" sId="1">
    <nc r="E347">
      <v>-1150</v>
    </nc>
  </rcc>
  <rcc rId="9618" sId="1">
    <nc r="G347">
      <v>1150</v>
    </nc>
  </rcc>
</revisions>
</file>

<file path=xl/revisions/revisionLog13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19" sId="1">
    <oc r="G34">
      <v>23402</v>
    </oc>
    <nc r="G34">
      <v>19043</v>
    </nc>
  </rcc>
</revisions>
</file>

<file path=xl/revisions/revisionLog13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20" sId="1">
    <nc r="J420">
      <v>2004</v>
    </nc>
  </rcc>
  <rcc rId="9621" sId="1">
    <nc r="G420">
      <v>-2004</v>
    </nc>
  </rcc>
  <rcv guid="{CFE03FCF-A4D8-435A-8A9B-0544466F5A93}" action="delete"/>
  <rcv guid="{CFE03FCF-A4D8-435A-8A9B-0544466F5A93}" action="add"/>
</revisions>
</file>

<file path=xl/revisions/revisionLog13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22" sId="1">
    <nc r="G19">
      <v>-22478</v>
    </nc>
  </rcc>
  <rcc rId="9623" sId="1">
    <nc r="J19">
      <v>22478</v>
    </nc>
  </rcc>
</revisions>
</file>

<file path=xl/revisions/revisionLog13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24" sId="1">
    <nc r="G399">
      <v>207</v>
    </nc>
  </rcc>
  <rcc rId="9625" sId="1">
    <nc r="J399">
      <v>-207</v>
    </nc>
  </rcc>
</revisions>
</file>

<file path=xl/revisions/revisionLog13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26" sId="1">
    <nc r="J402">
      <v>310</v>
    </nc>
  </rcc>
  <rcc rId="9627" sId="1">
    <oc r="G402">
      <v>1617</v>
    </oc>
    <nc r="G402">
      <v>1307</v>
    </nc>
  </rcc>
  <rcv guid="{CFE03FCF-A4D8-435A-8A9B-0544466F5A93}" action="delete"/>
  <rcv guid="{CFE03FCF-A4D8-435A-8A9B-0544466F5A93}" action="add"/>
</revisions>
</file>

<file path=xl/revisions/revisionLog13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28" sId="1">
    <oc r="J384">
      <v>12000</v>
    </oc>
    <nc r="J384">
      <v>22232</v>
    </nc>
  </rcc>
  <rcc rId="9629" sId="1">
    <oc r="G384">
      <v>3000</v>
    </oc>
    <nc r="G384">
      <v>-7232</v>
    </nc>
  </rcc>
</revisions>
</file>

<file path=xl/revisions/revisionLog13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30" sId="1">
    <oc r="G405">
      <v>911</v>
    </oc>
    <nc r="G405">
      <v>1040</v>
    </nc>
  </rcc>
  <rcc rId="9631" sId="1">
    <oc r="G384">
      <v>-7232</v>
    </oc>
    <nc r="G384">
      <v>-6656</v>
    </nc>
  </rcc>
  <rcc rId="9632" sId="1">
    <oc r="G387">
      <v>1017</v>
    </oc>
    <nc r="G387">
      <v>1660</v>
    </nc>
  </rcc>
  <rcc rId="9633" sId="1">
    <nc r="E387">
      <v>617</v>
    </nc>
  </rcc>
  <rcc rId="9634" sId="1">
    <nc r="F387">
      <v>123</v>
    </nc>
  </rcc>
  <rcv guid="{CFE03FCF-A4D8-435A-8A9B-0544466F5A93}" action="delete"/>
  <rcv guid="{CFE03FCF-A4D8-435A-8A9B-0544466F5A93}" action="add"/>
</revisions>
</file>

<file path=xl/revisions/revisionLog13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35" sId="1">
    <oc r="G390">
      <v>772</v>
    </oc>
    <nc r="G390">
      <v>1330</v>
    </nc>
  </rcc>
  <rcc rId="9636" sId="1">
    <oc r="G420">
      <v>-2004</v>
    </oc>
    <nc r="G420">
      <v>-1803</v>
    </nc>
  </rcc>
  <rcc rId="9637" sId="1">
    <nc r="G429">
      <v>289</v>
    </nc>
  </rcc>
  <rcc rId="9638" sId="1">
    <nc r="G477">
      <v>429</v>
    </nc>
  </rcc>
</revisions>
</file>

<file path=xl/revisions/revisionLog14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39" sId="1">
    <oc r="G405">
      <v>1040</v>
    </oc>
    <nc r="G405">
      <v>5424</v>
    </nc>
  </rcc>
  <rcc rId="9640" sId="1">
    <oc r="G390">
      <v>1330</v>
    </oc>
    <nc r="G390">
      <v>8759</v>
    </nc>
  </rcc>
  <rcc rId="9641" sId="1">
    <oc r="G402">
      <v>1307</v>
    </oc>
    <nc r="G402">
      <v>3731</v>
    </nc>
  </rcc>
  <rcc rId="9642" sId="1">
    <oc r="G411">
      <v>-4400</v>
    </oc>
    <nc r="G411">
      <v>5882</v>
    </nc>
  </rcc>
</revisions>
</file>

<file path=xl/revisions/revisionLog14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43" sId="1">
    <nc r="G414">
      <v>4849</v>
    </nc>
  </rcc>
  <rcc rId="9644" sId="1">
    <nc r="E417">
      <v>5484</v>
    </nc>
  </rcc>
  <rcc rId="9645" sId="1">
    <nc r="F417">
      <v>1321</v>
    </nc>
  </rcc>
</revisions>
</file>

<file path=xl/revisions/revisionLog14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46" sId="1">
    <nc r="J426">
      <v>777</v>
    </nc>
  </rcc>
  <rcc rId="9647" sId="1">
    <oc r="G426">
      <v>18200</v>
    </oc>
    <nc r="G426">
      <v>17423</v>
    </nc>
  </rcc>
</revisions>
</file>

<file path=xl/revisions/revisionLog14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48" sId="1">
    <nc r="I64">
      <v>-10000</v>
    </nc>
  </rcc>
  <rcc rId="9649" sId="1">
    <nc r="G64">
      <v>-32000</v>
    </nc>
  </rcc>
</revisions>
</file>

<file path=xl/revisions/revisionLog14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50" sId="1">
    <nc r="L87">
      <v>256</v>
    </nc>
  </rcc>
</revisions>
</file>

<file path=xl/revisions/revisionLog14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51" sId="1">
    <oc r="G402">
      <v>3731</v>
    </oc>
    <nc r="G402">
      <v>-1269</v>
    </nc>
  </rcc>
  <rcc rId="9652" sId="1">
    <oc r="G219">
      <v>-45000</v>
    </oc>
    <nc r="G219">
      <v>-40000</v>
    </nc>
  </rcc>
  <rcv guid="{CFE03FCF-A4D8-435A-8A9B-0544466F5A93}" action="delete"/>
  <rcv guid="{CFE03FCF-A4D8-435A-8A9B-0544466F5A93}" action="add"/>
</revisions>
</file>

<file path=xl/revisions/revisionLog14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53" sId="1">
    <nc r="E441">
      <v>500</v>
    </nc>
  </rcc>
  <rcc rId="9654" sId="1">
    <nc r="G441">
      <v>-7500</v>
    </nc>
  </rcc>
  <rcc rId="9655" sId="1">
    <nc r="J441">
      <v>7000</v>
    </nc>
  </rcc>
  <rcv guid="{3A56BBDD-68CD-4AEA-B9E4-12391459D4C4}" action="delete"/>
  <rcv guid="{3A56BBDD-68CD-4AEA-B9E4-12391459D4C4}" action="add"/>
</revisions>
</file>

<file path=xl/revisions/revisionLog14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56" sId="1">
    <oc r="N592">
      <f>'\\DC1\Finanses\GROZIJUMI\2019\09.2019\[1.pielikums_Pamatbudzeta_ienemumi _2019.xls]Sheet1'!$E$20+'\\DC1\Finanses\GROZIJUMI\2019\09.2019\[1.pielikums_Pamatbudzeta_ienemumi _2019.xls]Sheet1'!$E$114+'\\DC1\Finanses\GROZIJUMI\2019\09.2019\[1.pielikums_Pamatbudzeta_ienemumi _2019.xls]Sheet1'!$E$115</f>
    </oc>
    <nc r="N592">
      <f>'\\DC1\Finanses\GROZIJUMI\2019\09.2019\[1.pielikums_Pamatbudzeta_ienemumi _2019.xls]Sheet1'!$E$20+'\\DC1\Finanses\GROZIJUMI\2019\09.2019\[1.pielikums_Pamatbudzeta_ienemumi _2019.xls]Sheet1'!$E$114+'\\DC1\Finanses\GROZIJUMI\2019\09.2019\[1.pielikums_Pamatbudzeta_ienemumi _2019.xls]Sheet1'!$E$115</f>
    </nc>
  </rcc>
</revisions>
</file>

<file path=xl/revisions/revisionLog14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57" sId="1">
    <oc r="G390">
      <v>8759</v>
    </oc>
    <nc r="G390">
      <v>336</v>
    </nc>
  </rcc>
  <rcc rId="9658" sId="1">
    <nc r="J390">
      <v>8423</v>
    </nc>
  </rcc>
  <rcv guid="{CFE03FCF-A4D8-435A-8A9B-0544466F5A93}" action="delete"/>
  <rcv guid="{CFE03FCF-A4D8-435A-8A9B-0544466F5A93}" action="add"/>
</revisions>
</file>

<file path=xl/revisions/revisionLog14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59" sId="1">
    <nc r="E426">
      <v>4611</v>
    </nc>
  </rcc>
  <rcc rId="9660" sId="1">
    <nc r="F426">
      <v>1111</v>
    </nc>
  </rcc>
  <rcc rId="9661" sId="1">
    <nc r="E420">
      <v>-2283</v>
    </nc>
  </rcc>
  <rcc rId="9662" sId="1">
    <nc r="F420">
      <v>-550</v>
    </nc>
  </rcc>
  <rcc rId="9663" sId="1">
    <nc r="E429">
      <v>1547</v>
    </nc>
  </rcc>
  <rcc rId="9664" sId="1">
    <nc r="F429">
      <v>373</v>
    </nc>
  </rcc>
  <rcc rId="9665" sId="1">
    <oc r="E441">
      <v>500</v>
    </oc>
    <nc r="E441">
      <v>8930</v>
    </nc>
  </rcc>
  <rcc rId="9666" sId="1">
    <nc r="F441">
      <v>2031</v>
    </nc>
  </rcc>
  <rcv guid="{CFE03FCF-A4D8-435A-8A9B-0544466F5A93}" action="delete"/>
  <rcv guid="{CFE03FCF-A4D8-435A-8A9B-0544466F5A93}" action="add"/>
</revisions>
</file>

<file path=xl/revisions/revisionLog14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67" sId="1">
    <oc r="E444">
      <v>105</v>
    </oc>
    <nc r="E444">
      <v>2377</v>
    </nc>
  </rcc>
  <rcc rId="9668" sId="1">
    <nc r="F444">
      <v>547</v>
    </nc>
  </rcc>
</revisions>
</file>

<file path=xl/revisions/revisionLog14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69" sId="1">
    <nc r="E438">
      <v>-5409</v>
    </nc>
  </rcc>
  <rcc rId="9670" sId="1">
    <nc r="F438">
      <v>-1303</v>
    </nc>
  </rcc>
</revisions>
</file>

<file path=xl/revisions/revisionLog14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1" sId="1">
    <nc r="E453">
      <v>-5035</v>
    </nc>
  </rcc>
  <rcc rId="9672" sId="1">
    <nc r="F453">
      <v>-1213</v>
    </nc>
  </rcc>
  <rcc rId="9673" sId="1">
    <nc r="F411">
      <v>2263</v>
    </nc>
  </rcc>
  <rcc rId="9674" sId="1">
    <nc r="E447">
      <v>799</v>
    </nc>
  </rcc>
  <rcc rId="9675" sId="1">
    <nc r="F447">
      <v>193</v>
    </nc>
  </rcc>
  <rcc rId="9676" sId="1">
    <nc r="E423">
      <v>3342</v>
    </nc>
  </rcc>
  <rcc rId="9677" sId="1">
    <nc r="F423">
      <v>805</v>
    </nc>
  </rcc>
  <rcc rId="9678" sId="1">
    <nc r="E432">
      <v>2887</v>
    </nc>
  </rcc>
  <rcc rId="9679" sId="1">
    <nc r="F432">
      <v>695</v>
    </nc>
  </rcc>
</revisions>
</file>

<file path=xl/revisions/revisionLog14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80" sId="1">
    <nc r="E414">
      <v>384</v>
    </nc>
  </rcc>
  <rcc rId="9681" sId="1">
    <nc r="F414">
      <v>92</v>
    </nc>
  </rcc>
  <rcc rId="9682" sId="1">
    <nc r="E408">
      <v>326</v>
    </nc>
  </rcc>
  <rcc rId="9683" sId="1">
    <nc r="F408">
      <v>78</v>
    </nc>
  </rcc>
  <rcc rId="9684" sId="1">
    <oc r="E417">
      <v>5484</v>
    </oc>
    <nc r="E417">
      <v>6886</v>
    </nc>
  </rcc>
  <rcc rId="9685" sId="1">
    <oc r="F417">
      <v>1321</v>
    </oc>
    <nc r="F417">
      <v>1659</v>
    </nc>
  </rcc>
</revisions>
</file>

<file path=xl/revisions/revisionLog14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86" sId="1">
    <nc r="E384">
      <v>15982</v>
    </nc>
  </rcc>
  <rcc rId="9687" sId="1">
    <nc r="F384">
      <v>3850</v>
    </nc>
  </rcc>
</revisions>
</file>

<file path=xl/revisions/revisionLog14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88" sId="1">
    <oc r="E387">
      <v>617</v>
    </oc>
    <nc r="E387">
      <v>12932</v>
    </nc>
  </rcc>
  <rcc rId="9689" sId="1">
    <oc r="F387">
      <v>123</v>
    </oc>
    <nc r="F387">
      <v>3090</v>
    </nc>
  </rcc>
  <rcc rId="9690" sId="1">
    <nc r="E390">
      <v>14338</v>
    </nc>
  </rcc>
  <rcc rId="9691" sId="1">
    <nc r="F390">
      <v>3454</v>
    </nc>
  </rcc>
  <rcc rId="9692" sId="1">
    <nc r="E393">
      <v>5983</v>
    </nc>
  </rcc>
  <rcc rId="9693" sId="1">
    <nc r="F393">
      <v>1441</v>
    </nc>
  </rcc>
  <rcc rId="9694" sId="1">
    <nc r="E399">
      <v>3256</v>
    </nc>
  </rcc>
  <rcc rId="9695" sId="1">
    <nc r="F399">
      <v>784</v>
    </nc>
  </rcc>
  <rcc rId="9696" sId="1">
    <nc r="E396">
      <v>6147</v>
    </nc>
  </rcc>
  <rcc rId="9697" sId="1">
    <nc r="F396">
      <v>1481</v>
    </nc>
  </rcc>
  <rcc rId="9698" sId="1">
    <nc r="E402">
      <v>4886</v>
    </nc>
  </rcc>
  <rcc rId="9699" sId="1">
    <nc r="F402">
      <v>1177</v>
    </nc>
  </rcc>
</revisions>
</file>

<file path=xl/revisions/revisionLog14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00" sId="1">
    <oc r="G477">
      <v>429</v>
    </oc>
    <nc r="G477">
      <v>3429</v>
    </nc>
  </rcc>
  <rcv guid="{CFE03FCF-A4D8-435A-8A9B-0544466F5A93}" action="delete"/>
  <rcv guid="{CFE03FCF-A4D8-435A-8A9B-0544466F5A93}" action="add"/>
</revisions>
</file>

<file path=xl/revisions/revisionLog14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701" sId="1" ref="A67:XFD67" action="insertRow"/>
  <rrc rId="9702" sId="1" ref="A67:XFD67" action="insertRow"/>
  <rrc rId="9703" sId="1" ref="A67:XFD67" action="insertRow"/>
  <rfmt sheetId="1" sqref="A67" start="0" length="0">
    <dxf>
      <font>
        <b val="0"/>
        <color indexed="8"/>
        <name val="Times New Roman"/>
        <scheme val="none"/>
      </font>
    </dxf>
  </rfmt>
  <rfmt sheetId="1" sqref="B67" start="0" length="0">
    <dxf>
      <font>
        <b val="0"/>
        <color indexed="8"/>
        <name val="Times New Roman"/>
        <scheme val="none"/>
      </font>
    </dxf>
  </rfmt>
  <rcc rId="9704" sId="1" odxf="1" dxf="1">
    <nc r="C67">
      <f>D67+G67+H67+I67+J67+K67+L67+M67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9705" sId="1">
    <nc r="D67">
      <f>E67+F67</f>
    </nc>
  </rcc>
  <rfmt sheetId="1" sqref="E67" start="0" length="0">
    <dxf/>
  </rfmt>
  <rfmt sheetId="1" sqref="F67" start="0" length="0">
    <dxf/>
  </rfmt>
  <rrc rId="9706" sId="1" ref="A68:XFD68" action="deleteRow">
    <rfmt sheetId="1" xfDxf="1" sqref="A68:XFD68" start="0" length="0">
      <dxf>
        <font>
          <name val="Times New Roman"/>
          <scheme val="none"/>
        </font>
      </dxf>
    </rfmt>
    <rfmt sheetId="1" sqref="A68" start="0" length="0">
      <dxf>
        <font>
          <b/>
          <color indexed="8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8" start="0" length="0">
      <dxf>
        <font>
          <b/>
          <color indexed="8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8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8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6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707" sId="1" ref="A68:XFD68" action="insertRow"/>
  <rfmt sheetId="1" sqref="A68" start="0" length="0">
    <dxf>
      <fill>
        <patternFill patternType="solid">
          <bgColor theme="4" tint="0.79998168889431442"/>
        </patternFill>
      </fill>
    </dxf>
  </rfmt>
  <rfmt sheetId="1" sqref="B68" start="0" length="0">
    <dxf>
      <fill>
        <patternFill patternType="solid">
          <bgColor theme="4" tint="0.79998168889431442"/>
        </patternFill>
      </fill>
    </dxf>
  </rfmt>
  <rcc rId="9708" sId="1" odxf="1" dxf="1">
    <nc r="C68">
      <f>SUM(C66:C67)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09" sId="1" odxf="1" dxf="1">
    <nc r="D68">
      <f>SUM(D66:D67)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10" sId="1" odxf="1" dxf="1">
    <nc r="E68">
      <f>SUM(E66:E67)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9711" sId="1" odxf="1" dxf="1">
    <nc r="F68">
      <f>SUM(F66:F67)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12" sId="1" odxf="1" dxf="1">
    <nc r="G68">
      <f>SUM(G66:G67)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13" sId="1" odxf="1" dxf="1">
    <nc r="H68">
      <f>SUM(H66:H67)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14" sId="1" odxf="1" dxf="1">
    <nc r="I68">
      <f>SUM(I66:I67)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15" sId="1" odxf="1" dxf="1">
    <nc r="J68">
      <f>SUM(J66:J67)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16" sId="1" odxf="1" dxf="1">
    <nc r="K68">
      <f>SUM(K66:K67)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17" sId="1" odxf="1" dxf="1">
    <nc r="L68">
      <f>SUM(L66:L67)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9718" sId="1" odxf="1" dxf="1">
    <nc r="M68">
      <f>SUM(M66:M67)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rc rId="9719" sId="1" ref="A69:XFD69" action="deleteRow">
    <rfmt sheetId="1" xfDxf="1" sqref="A69:XFD69" start="0" length="0">
      <dxf>
        <font>
          <name val="Times New Roman"/>
          <scheme val="none"/>
        </font>
      </dxf>
    </rfmt>
    <rfmt sheetId="1" sqref="A69" start="0" length="0">
      <dxf>
        <font>
          <b/>
          <color indexed="8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9" start="0" length="0">
      <dxf>
        <font>
          <b/>
          <color indexed="8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9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9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9720" sId="1">
    <nc r="G67">
      <v>-215000</v>
    </nc>
  </rcc>
  <rfmt sheetId="1" sqref="C68:M68" start="0" length="2147483647">
    <dxf>
      <font>
        <b/>
      </font>
    </dxf>
  </rfmt>
</revisions>
</file>

<file path=xl/revisions/revisionLog14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21" sId="1">
    <oc r="E70">
      <f>E64+E16</f>
    </oc>
    <nc r="E70">
      <f>E64+E16+E67</f>
    </nc>
  </rcc>
  <rcc rId="9722" sId="1">
    <oc r="F70">
      <f>F64+F16</f>
    </oc>
    <nc r="F70">
      <f>F64+F16+F67</f>
    </nc>
  </rcc>
  <rcc rId="9723" sId="1">
    <oc r="G70">
      <f>G64+G16</f>
    </oc>
    <nc r="G70">
      <f>G64+G16+G67</f>
    </nc>
  </rcc>
  <rcc rId="9724" sId="1">
    <oc r="H70">
      <f>H64+H16</f>
    </oc>
    <nc r="H70">
      <f>H64+H16+H67</f>
    </nc>
  </rcc>
  <rcc rId="9725" sId="1">
    <oc r="I70">
      <f>I64+I16</f>
    </oc>
    <nc r="I70">
      <f>I64+I16+I67</f>
    </nc>
  </rcc>
  <rcc rId="9726" sId="1">
    <oc r="J70">
      <f>J64+J16</f>
    </oc>
    <nc r="J70">
      <f>J64+J16+J67</f>
    </nc>
  </rcc>
  <rcc rId="9727" sId="1">
    <oc r="K70">
      <f>K64+K16</f>
    </oc>
    <nc r="K70">
      <f>K64+K16+K67</f>
    </nc>
  </rcc>
  <rcc rId="9728" sId="1">
    <oc r="L70">
      <f>L64+L16</f>
    </oc>
    <nc r="L70">
      <f>L64+L16+L67</f>
    </nc>
  </rcc>
  <rcc rId="9729" sId="1">
    <oc r="M70">
      <f>M64+M16</f>
    </oc>
    <nc r="M70">
      <f>M64+M16+M67</f>
    </nc>
  </rcc>
  <rcc rId="9730" sId="1">
    <oc r="C70">
      <f>C64+C16</f>
    </oc>
    <nc r="C70">
      <f>C64+C16+C67</f>
    </nc>
  </rcc>
</revisions>
</file>

<file path=xl/revisions/revisionLog14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31" sId="1">
    <oc r="N594">
      <f>'\\DC1\Finanses\GROZIJUMI\2019\09.2019\[1.pielikums_Pamatbudzeta_ienemumi _2019.xls]Sheet1'!$E$20+'\\DC1\Finanses\GROZIJUMI\2019\09.2019\[1.pielikums_Pamatbudzeta_ienemumi _2019.xls]Sheet1'!$E$114+'\\DC1\Finanses\GROZIJUMI\2019\09.2019\[1.pielikums_Pamatbudzeta_ienemumi _2019.xls]Sheet1'!$E$115</f>
    </oc>
    <nc r="N594">
      <f>'\\DC1\Finanses\GROZIJUMI\2019\09.2019\[1.pielikums_Pamatbudzeta_ienemumi _2019.xls]Sheet1'!$E$20+'\\DC1\Finanses\GROZIJUMI\2019\09.2019\[1.pielikums_Pamatbudzeta_ienemumi _2019.xls]Sheet1'!$E$114+'\\DC1\Finanses\GROZIJUMI\2019\09.2019\[1.pielikums_Pamatbudzeta_ienemumi _2019.xls]Sheet1'!$E$115</f>
    </nc>
  </rcc>
</revisions>
</file>

<file path=xl/revisions/revisionLog14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32" sId="1">
    <oc r="I16">
      <f>SUM(I19,I22,I25,I28,I31,I34,I37,I40,I43,I46,I49,I52,I55,I58,I61,I64)</f>
    </oc>
    <nc r="I16">
      <f>SUM(I19,I22,I25,I28,I31,I34,I37,I40,I43,I46,I49,I52,I55,I58,I61)</f>
    </nc>
  </rcc>
</revisions>
</file>

<file path=xl/revisions/revisionLog14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33" sId="1">
    <oc r="G67">
      <v>-215000</v>
    </oc>
    <nc r="G67">
      <v>-225000</v>
    </nc>
  </rcc>
</revisions>
</file>

<file path=xl/revisions/revisionLog14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O120" start="0" length="0">
    <dxf>
      <numFmt numFmtId="30" formatCode="@"/>
    </dxf>
  </rfmt>
  <rfmt sheetId="1" sqref="I599" start="0" length="0">
    <dxf>
      <numFmt numFmtId="30" formatCode="@"/>
    </dxf>
  </rfmt>
  <rcc rId="9734" sId="1">
    <oc r="D16">
      <f>SUM(D19,D22,D25,D28,D31,D34,D37,D40,D43,D46,D49,D52,D55,D58,D61,D64)</f>
    </oc>
    <nc r="D16">
      <f>SUM(D19,D22,D25,D28,D31,D34,D37,D40,D43,D46,D49,D52,D55,D58,D61)</f>
    </nc>
  </rcc>
  <rcc rId="9735" sId="1">
    <oc r="E16">
      <f>SUM(E19,E22,E25,E28,E31,E34,E37,E40,E43,E46,E49,E52,E55,E58,E61,E64)</f>
    </oc>
    <nc r="E16">
      <f>SUM(E19,E22,E25,E28,E31,E34,E37,E40,E43,E46,E49,E52,E55,E58,E61)</f>
    </nc>
  </rcc>
  <rcc rId="9736" sId="1">
    <oc r="F16">
      <f>SUM(F19,F22,F25,F28,F31,F34,F37,F40,F43,F46,F49,F52,F55,F58,F61,F64)</f>
    </oc>
    <nc r="F16">
      <f>SUM(F19,F22,F25,F28,F31,F34,F37,F40,F43,F46,F49,F52,F55,F58,F61)</f>
    </nc>
  </rcc>
  <rcc rId="9737" sId="1">
    <oc r="G16">
      <f>SUM(G19,G22,G25,G28,G31,G34,G37,G40,G43,G46,G49,G52,G55,G58,G61,G64)</f>
    </oc>
    <nc r="G16">
      <f>SUM(G19,G22,G25,G28,G31,G34,G37,G40,G43,G46,G49,G52,G55,G58,G61)</f>
    </nc>
  </rcc>
  <rcc rId="9738" sId="1">
    <oc r="H16">
      <f>SUM(H19,H22,H25,H28,H31,H34,H37,H40,H43,H46,H49,H52,H55,H58,H61,H64)</f>
    </oc>
    <nc r="H16">
      <f>SUM(H19,H22,H25,H28,H31,H34,H37,H40,H43,H46,H49,H52,H55,H58,H61)</f>
    </nc>
  </rcc>
  <rcc rId="9739" sId="1">
    <oc r="I16">
      <f>SUM(I19,I22,I25,I28,I31,I34,I37,I40,I43,I46,I49,I52,I55,I58,I61)</f>
    </oc>
    <nc r="I16">
      <f>SUM(I19,I22,I25,I28,I31,I34,I37,I40,I43,I46,I49,I52,I55,I58,I61)</f>
    </nc>
  </rcc>
  <rcc rId="9740" sId="1">
    <oc r="J16">
      <f>SUM(J19,J22,J25,J28,J31,J34,J37,J40,J43,J46,J49,J52,J55,J58,J61,J64)</f>
    </oc>
    <nc r="J16">
      <f>SUM(J19,J22,J25,J28,J31,J34,J37,J40,J43,J46,J49,J52,J55,J58,J61)</f>
    </nc>
  </rcc>
  <rcc rId="9741" sId="1">
    <oc r="K16">
      <f>SUM(K19,K22,K25,K28,K31,K34,K37,K40,K43,K46,K49,K52,K55,K58,K61,K64)</f>
    </oc>
    <nc r="K16">
      <f>SUM(K19,K22,K25,K28,K31,K34,K37,K40,K43,K46,K49,K52,K55,K58,K61)</f>
    </nc>
  </rcc>
  <rcc rId="9742" sId="1">
    <oc r="L16">
      <f>SUM(L19,L22,L25,L28,L31,L34,L37,L40,L43,L46,L49,L52,L55,L58,L61,L64)</f>
    </oc>
    <nc r="L16">
      <f>SUM(L19,L22,L25,L28,L31,L34,L37,L40,L43,L46,L49,L52,L55,L58,L61)</f>
    </nc>
  </rcc>
  <rcc rId="9743" sId="1">
    <oc r="M16">
      <f>SUM(M19,M22,M25,M28,M31,M34,M37,M40,M43,M46,M49,M52,M55,M58,M61,M64)</f>
    </oc>
    <nc r="M16">
      <f>SUM(M19,M22,M25,M28,M31,M34,M37,M40,M43,M46,M49,M52,M55,M58,M61)</f>
    </nc>
  </rcc>
  <rcv guid="{CFE03FCF-A4D8-435A-8A9B-0544466F5A93}" action="delete"/>
  <rcv guid="{CFE03FCF-A4D8-435A-8A9B-0544466F5A93}" action="add"/>
</revisions>
</file>

<file path=xl/revisions/revisionLog14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44" sId="1">
    <oc r="G67">
      <v>-225000</v>
    </oc>
    <nc r="G67">
      <v>-247000</v>
    </nc>
  </rcc>
</revisions>
</file>

<file path=xl/revisions/revisionLog14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45" sId="1">
    <oc r="D15">
      <f>SUM(D18,D21,D24,D27,D30,D33,D36,D39,D42,D45,D48,D51,D54,D57,D60)</f>
    </oc>
    <nc r="D15">
      <f>SUM(D18,D21,D24,D27,D30,D33,D36,D39,D42,D45,D48,D51,D54,D57,D60)</f>
    </nc>
  </rcc>
  <rcc rId="9746" sId="1">
    <oc r="E15">
      <f>SUM(E18,E21,E24,E27,E30,E33,E36,E39,E42,E45,E48,E51,E54,E57,E60)</f>
    </oc>
    <nc r="E15">
      <f>SUM(E18,E21,E24,E27,E30,E33,E36,E39,E42,E45,E48,E51,E54,E57,E60)</f>
    </nc>
  </rcc>
  <rcc rId="9747" sId="1">
    <oc r="F15">
      <f>SUM(F18,F21,F24,F27,F30,F33,F36,F39,F42,F45,F48,F51,F54,F57,F60)</f>
    </oc>
    <nc r="F15">
      <f>SUM(F18,F21,F24,F27,F30,F33,F36,F39,F42,F45,F48,F51,F54,F57,F60)</f>
    </nc>
  </rcc>
  <rcc rId="9748" sId="1">
    <oc r="G15">
      <f>SUM(G18,G21,G24,G27,G30,G33,G36,G39,G42,G45,G48,G51,G54,G57,G60)</f>
    </oc>
    <nc r="G15">
      <f>SUM(G18,G21,G24,G27,G30,G33,G36,G39,G42,G45,G48,G51,G54,G57,G60)</f>
    </nc>
  </rcc>
  <rcc rId="9749" sId="1">
    <oc r="H15">
      <f>SUM(H18,H21,H24,H27,H30,H33,H36,H39,H42,H45,H48,H51,H54,H57,H60)</f>
    </oc>
    <nc r="H15">
      <f>SUM(H18,H21,H24,H27,H30,H33,H36,H39,H42,H45,H48,H51,H54,H57,H60)</f>
    </nc>
  </rcc>
  <rcc rId="9750" sId="1">
    <oc r="I15">
      <f>SUM(I18,I21,I24,I27,I30,I33,I36,I39,I42,I45,I48,I51,I54,I57,I60)</f>
    </oc>
    <nc r="I15">
      <f>SUM(I18,I21,I24,I27,I30,I33,I36,I39,I42,I45,I48,I51,I54,I57,I60)</f>
    </nc>
  </rcc>
  <rcc rId="9751" sId="1">
    <oc r="J15">
      <f>SUM(J18,J21,J24,J27,J30,J33,J36,J39,J42,J45,J48,J51,J54,J57,J60)</f>
    </oc>
    <nc r="J15">
      <f>SUM(J18,J21,J24,J27,J30,J33,J36,J39,J42,J45,J48,J51,J54,J57,J60)</f>
    </nc>
  </rcc>
  <rcc rId="9752" sId="1">
    <oc r="K15">
      <f>SUM(K18,K21,K24,K27,K30,K33,K36,K39,K42,K45,K48,K51,K54,K57,K60)</f>
    </oc>
    <nc r="K15">
      <f>SUM(K18,K21,K24,K27,K30,K33,K36,K39,K42,K45,K48,K51,K54,K57,K60)</f>
    </nc>
  </rcc>
  <rcc rId="9753" sId="1">
    <oc r="L15">
      <f>SUM(L18,L21,L24,L27,L30,L33,L36,L39,L42,L45,L48,L51,L54,L57,L60)</f>
    </oc>
    <nc r="L15">
      <f>SUM(L18,L21,L24,L27,L30,L33,L36,L39,L42,L45,L48,L51,L54,L57,L60)</f>
    </nc>
  </rcc>
  <rcc rId="9754" sId="1">
    <oc r="M15">
      <f>SUM(M18,M21,M24,M27,M30,M33,M36,M39,M42,M45,M48,M51,M54,M57,M60)</f>
    </oc>
    <nc r="M15">
      <f>SUM(M18,M21,M24,M27,M30,M33,M36,M39,M42,M45,M48,M51,M54,M57,M60)</f>
    </nc>
  </rcc>
  <rcc rId="9755" sId="1" odxf="1" dxf="1">
    <oc r="C16">
      <f>SUM(C19,C22,C25,C28,C31,C34,C37,C40,C43,C46,C49,C52,C55,C58,C61)</f>
    </oc>
    <nc r="C16">
      <f>SUM(C19,C22,C25,C28,C31,C34,C37,C40,C43,C46,C49,C52,C55,C58,C61)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56" sId="1" odxf="1" dxf="1">
    <oc r="D16">
      <f>SUM(D19,D22,D25,D28,D31,D34,D37,D40,D43,D46,D49,D52,D55,D58,D61)</f>
    </oc>
    <nc r="D16">
      <f>SUM(D19,D22,D25,D28,D31,D34,D37,D40,D43,D46,D49,D52,D55,D58,D61)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57" sId="1" odxf="1" dxf="1">
    <oc r="E16">
      <f>SUM(E19,E22,E25,E28,E31,E34,E37,E40,E43,E46,E49,E52,E55,E58,E61)</f>
    </oc>
    <nc r="E16">
      <f>SUM(E19,E22,E25,E28,E31,E34,E37,E40,E43,E46,E49,E52,E55,E58,E61)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58" sId="1" odxf="1" dxf="1">
    <oc r="F16">
      <f>SUM(F19,F22,F25,F28,F31,F34,F37,F40,F43,F46,F49,F52,F55,F58,F61)</f>
    </oc>
    <nc r="F16">
      <f>SUM(F19,F22,F25,F28,F31,F34,F37,F40,F43,F46,F49,F52,F55,F58,F61)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59" sId="1" odxf="1" dxf="1">
    <oc r="G16">
      <f>SUM(G19,G22,G25,G28,G31,G34,G37,G40,G43,G46,G49,G52,G55,G58,G61)</f>
    </oc>
    <nc r="G16">
      <f>SUM(G19,G22,G25,G28,G31,G34,G37,G40,G43,G46,G49,G52,G55,G58,G61)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60" sId="1" odxf="1" dxf="1">
    <oc r="H16">
      <f>SUM(H19,H22,H25,H28,H31,H34,H37,H40,H43,H46,H49,H52,H55,H58,H61)</f>
    </oc>
    <nc r="H16">
      <f>SUM(H19,H22,H25,H28,H31,H34,H37,H40,H43,H46,H49,H52,H55,H58,H61)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61" sId="1" odxf="1" dxf="1">
    <oc r="I16">
      <f>SUM(I19,I22,I25,I28,I31,I34,I37,I40,I43,I46,I49,I52,I55,I58,I61)</f>
    </oc>
    <nc r="I16">
      <f>SUM(I19,I22,I25,I28,I31,I34,I37,I40,I43,I46,I49,I52,I55,I58,I61)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62" sId="1" odxf="1" dxf="1">
    <oc r="J16">
      <f>SUM(J19,J22,J25,J28,J31,J34,J37,J40,J43,J46,J49,J52,J55,J58,J61)</f>
    </oc>
    <nc r="J16">
      <f>SUM(J19,J22,J25,J28,J31,J34,J37,J40,J43,J46,J49,J52,J55,J58,J61)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63" sId="1" odxf="1" dxf="1">
    <oc r="K16">
      <f>SUM(K19,K22,K25,K28,K31,K34,K37,K40,K43,K46,K49,K52,K55,K58,K61)</f>
    </oc>
    <nc r="K16">
      <f>SUM(K19,K22,K25,K28,K31,K34,K37,K40,K43,K46,K49,K52,K55,K58,K61)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64" sId="1" odxf="1" dxf="1">
    <oc r="L16">
      <f>SUM(L19,L22,L25,L28,L31,L34,L37,L40,L43,L46,L49,L52,L55,L58,L61)</f>
    </oc>
    <nc r="L16">
      <f>SUM(L19,L22,L25,L28,L31,L34,L37,L40,L43,L46,L49,L52,L55,L58,L61)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65" sId="1" odxf="1" dxf="1">
    <oc r="M16">
      <f>SUM(M19,M22,M25,M28,M31,M34,M37,M40,M43,M46,M49,M52,M55,M58,M61)</f>
    </oc>
    <nc r="M16">
      <f>SUM(M19,M22,M25,M28,M31,M34,M37,M40,M43,M46,M49,M52,M55,M58,M61)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66" sId="1">
    <oc r="D17">
      <f>SUM(D15,D16)</f>
    </oc>
    <nc r="D17">
      <f>SUM(D15,D16)</f>
    </nc>
  </rcc>
  <rcc rId="9767" sId="1">
    <oc r="E17">
      <f>SUM(E15,E16)</f>
    </oc>
    <nc r="E17">
      <f>SUM(E15,E16)</f>
    </nc>
  </rcc>
  <rcc rId="9768" sId="1">
    <oc r="F17">
      <f>SUM(F15,F16)</f>
    </oc>
    <nc r="F17">
      <f>SUM(F15,F16)</f>
    </nc>
  </rcc>
  <rcc rId="9769" sId="1">
    <oc r="G17">
      <f>SUM(G15,G16)</f>
    </oc>
    <nc r="G17">
      <f>SUM(G15,G16)</f>
    </nc>
  </rcc>
  <rcc rId="9770" sId="1">
    <oc r="H17">
      <f>SUM(H15,H16)</f>
    </oc>
    <nc r="H17">
      <f>SUM(H15,H16)</f>
    </nc>
  </rcc>
  <rcc rId="9771" sId="1">
    <oc r="I17">
      <f>SUM(I15,I16)</f>
    </oc>
    <nc r="I17">
      <f>SUM(I15,I16)</f>
    </nc>
  </rcc>
  <rcc rId="9772" sId="1">
    <oc r="J17">
      <f>SUM(J15,J16)</f>
    </oc>
    <nc r="J17">
      <f>SUM(J15,J16)</f>
    </nc>
  </rcc>
  <rcc rId="9773" sId="1">
    <oc r="K17">
      <f>SUM(K15,K16)</f>
    </oc>
    <nc r="K17">
      <f>SUM(K15,K16)</f>
    </nc>
  </rcc>
  <rcc rId="9774" sId="1">
    <oc r="L17">
      <f>SUM(L15,L16)</f>
    </oc>
    <nc r="L17">
      <f>SUM(L15,L16)</f>
    </nc>
  </rcc>
  <rcc rId="9775" sId="1">
    <oc r="M17">
      <f>SUM(M15,M16)</f>
    </oc>
    <nc r="M17">
      <f>SUM(M15,M16)</f>
    </nc>
  </rcc>
  <rcc rId="9776" sId="1">
    <oc r="D69">
      <f>D66+D63+D15</f>
    </oc>
    <nc r="D69">
      <f>D66+D63+D15</f>
    </nc>
  </rcc>
  <rcc rId="9777" sId="1">
    <oc r="E69">
      <f>E66+E63+E15</f>
    </oc>
    <nc r="E69">
      <f>E66+E63+E15</f>
    </nc>
  </rcc>
  <rcc rId="9778" sId="1">
    <oc r="F69">
      <f>F66+F63+F15</f>
    </oc>
    <nc r="F69">
      <f>F66+F63+F15</f>
    </nc>
  </rcc>
  <rcc rId="9779" sId="1">
    <oc r="G69">
      <f>G66+G63+G15</f>
    </oc>
    <nc r="G69">
      <f>G66+G63+G15</f>
    </nc>
  </rcc>
  <rcc rId="9780" sId="1">
    <oc r="H69">
      <f>H66+H63+H15</f>
    </oc>
    <nc r="H69">
      <f>H66+H63+H15</f>
    </nc>
  </rcc>
  <rcc rId="9781" sId="1">
    <oc r="I69">
      <f>I66+I63+I15</f>
    </oc>
    <nc r="I69">
      <f>I66+I63+I15</f>
    </nc>
  </rcc>
  <rcc rId="9782" sId="1">
    <oc r="J69">
      <f>J66+J63+J15</f>
    </oc>
    <nc r="J69">
      <f>J66+J63+J15</f>
    </nc>
  </rcc>
  <rcc rId="9783" sId="1">
    <oc r="K69">
      <f>K66+K63+K15</f>
    </oc>
    <nc r="K69">
      <f>K66+K63+K15</f>
    </nc>
  </rcc>
  <rcc rId="9784" sId="1">
    <oc r="L69">
      <f>L66+L63+L15</f>
    </oc>
    <nc r="L69">
      <f>L66+L63+L15</f>
    </nc>
  </rcc>
  <rcc rId="9785" sId="1">
    <oc r="M69">
      <f>M66+M63+M15</f>
    </oc>
    <nc r="M69">
      <f>M66+M63+M15</f>
    </nc>
  </rcc>
  <rcc rId="9786" sId="1" odxf="1" dxf="1">
    <oc r="C70">
      <f>C64+C16+C67</f>
    </oc>
    <nc r="C70">
      <f>C67+C64+C16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87" sId="1" odxf="1" dxf="1">
    <oc r="D70">
      <f>D64+D16</f>
    </oc>
    <nc r="D70">
      <f>D67+D64+D16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88" sId="1" odxf="1" dxf="1">
    <oc r="E70">
      <f>E64+E16+E67</f>
    </oc>
    <nc r="E70">
      <f>E67+E64+E16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89" sId="1" odxf="1" dxf="1">
    <oc r="F70">
      <f>F64+F16+F67</f>
    </oc>
    <nc r="F70">
      <f>F67+F64+F16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90" sId="1" odxf="1" dxf="1">
    <oc r="G70">
      <f>G64+G16+G67</f>
    </oc>
    <nc r="G70">
      <f>G67+G64+G16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91" sId="1" odxf="1" dxf="1">
    <oc r="H70">
      <f>H64+H16+H67</f>
    </oc>
    <nc r="H70">
      <f>H67+H64+H16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92" sId="1" odxf="1" dxf="1">
    <oc r="I70">
      <f>I64+I16+I67</f>
    </oc>
    <nc r="I70">
      <f>I67+I64+I16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93" sId="1" odxf="1" dxf="1">
    <oc r="J70">
      <f>J64+J16+J67</f>
    </oc>
    <nc r="J70">
      <f>J67+J64+J16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94" sId="1" odxf="1" dxf="1">
    <oc r="K70">
      <f>K64+K16+K67</f>
    </oc>
    <nc r="K70">
      <f>K67+K64+K16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95" sId="1" odxf="1" dxf="1">
    <oc r="L70">
      <f>L64+L16+L67</f>
    </oc>
    <nc r="L70">
      <f>L67+L64+L16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96" sId="1" odxf="1" dxf="1">
    <oc r="M70">
      <f>M64+M16+M67</f>
    </oc>
    <nc r="M70">
      <f>M67+M64+M16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9797" sId="1">
    <oc r="D71">
      <f>SUM(D69,D70)</f>
    </oc>
    <nc r="D71">
      <f>SUM(D69,D70)</f>
    </nc>
  </rcc>
  <rcc rId="9798" sId="1">
    <oc r="E71">
      <f>SUM(E69,E70)</f>
    </oc>
    <nc r="E71">
      <f>SUM(E69,E70)</f>
    </nc>
  </rcc>
  <rcc rId="9799" sId="1">
    <oc r="F71">
      <f>SUM(F69,F70)</f>
    </oc>
    <nc r="F71">
      <f>SUM(F69,F70)</f>
    </nc>
  </rcc>
  <rcc rId="9800" sId="1">
    <oc r="G71">
      <f>SUM(G69,G70)</f>
    </oc>
    <nc r="G71">
      <f>SUM(G69,G70)</f>
    </nc>
  </rcc>
  <rcc rId="9801" sId="1">
    <oc r="H71">
      <f>SUM(H69,H70)</f>
    </oc>
    <nc r="H71">
      <f>SUM(H69,H70)</f>
    </nc>
  </rcc>
  <rcc rId="9802" sId="1">
    <oc r="I71">
      <f>SUM(I69,I70)</f>
    </oc>
    <nc r="I71">
      <f>SUM(I69,I70)</f>
    </nc>
  </rcc>
  <rcc rId="9803" sId="1">
    <oc r="J71">
      <f>SUM(J69,J70)</f>
    </oc>
    <nc r="J71">
      <f>SUM(J69,J70)</f>
    </nc>
  </rcc>
  <rcc rId="9804" sId="1">
    <oc r="K71">
      <f>SUM(K69,K70)</f>
    </oc>
    <nc r="K71">
      <f>SUM(K69,K70)</f>
    </nc>
  </rcc>
  <rcc rId="9805" sId="1">
    <oc r="L71">
      <f>SUM(L69,L70)</f>
    </oc>
    <nc r="L71">
      <f>SUM(L69,L70)</f>
    </nc>
  </rcc>
  <rcc rId="9806" sId="1">
    <oc r="M71">
      <f>SUM(M69,M70)</f>
    </oc>
    <nc r="M71">
      <f>SUM(M69,M70)</f>
    </nc>
  </rcc>
  <rcc rId="9807" sId="1">
    <oc r="G67">
      <v>-247000</v>
    </oc>
    <nc r="G67">
      <v>-257000</v>
    </nc>
  </rcc>
  <rcc rId="9808" sId="1">
    <oc r="M8" t="inlineStr">
      <is>
        <t>(ar grozījumiem 27.06.2019 Nr.   /6 )</t>
      </is>
    </oc>
    <nc r="M8" t="inlineStr">
      <is>
        <t>(ar grozījumiem 26.09.2019 Nr.   /9 )</t>
      </is>
    </nc>
  </rcc>
  <rcv guid="{3A56BBDD-68CD-4AEA-B9E4-12391459D4C4}" action="delete"/>
  <rcv guid="{3A56BBDD-68CD-4AEA-B9E4-12391459D4C4}" action="add"/>
</revisions>
</file>

<file path=xl/revisions/revisionLog14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09" sId="1">
    <nc r="J419">
      <v>3242</v>
    </nc>
  </rcc>
  <rcc rId="9810" sId="1">
    <nc r="G419">
      <v>-3242</v>
    </nc>
  </rcc>
  <rcv guid="{CFE03FCF-A4D8-435A-8A9B-0544466F5A93}" action="delete"/>
  <rcv guid="{CFE03FCF-A4D8-435A-8A9B-0544466F5A93}" action="add"/>
</revisions>
</file>

<file path=xl/revisions/revisionLog14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11" sId="1">
    <oc r="G19">
      <v>-22478</v>
    </oc>
    <nc r="G19">
      <v>-30313</v>
    </nc>
  </rcc>
  <rcc rId="9812" sId="1">
    <oc r="J19">
      <v>22478</v>
    </oc>
    <nc r="J19">
      <v>30313</v>
    </nc>
  </rcc>
  <rcv guid="{CFE03FCF-A4D8-435A-8A9B-0544466F5A93}" action="delete"/>
  <rcv guid="{CFE03FCF-A4D8-435A-8A9B-0544466F5A93}" action="add"/>
</revisions>
</file>

<file path=xl/revisions/revisionLog14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13" sId="1">
    <nc r="G410">
      <v>3637</v>
    </nc>
  </rcc>
  <rcv guid="{CFE03FCF-A4D8-435A-8A9B-0544466F5A93}" action="delete"/>
  <rcv guid="{CFE03FCF-A4D8-435A-8A9B-0544466F5A93}" action="add"/>
</revisions>
</file>

<file path=xl/revisions/revisionLog14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14" sId="1">
    <nc r="G292">
      <v>-4309</v>
    </nc>
  </rcc>
  <rcc rId="9815" sId="1">
    <nc r="J292">
      <v>-1504</v>
    </nc>
  </rcc>
  <rcv guid="{CFE03FCF-A4D8-435A-8A9B-0544466F5A93}" action="delete"/>
  <rcv guid="{CFE03FCF-A4D8-435A-8A9B-0544466F5A93}" action="add"/>
</revisions>
</file>

<file path=xl/revisions/revisionLog14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16" sId="1">
    <nc r="G449">
      <v>4309</v>
    </nc>
  </rcc>
  <rcc rId="9817" sId="1">
    <nc r="J449">
      <v>1504</v>
    </nc>
  </rcc>
</revisions>
</file>

<file path=xl/revisions/revisionLog14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18" sId="1">
    <nc r="G197">
      <v>5270</v>
    </nc>
  </rcc>
  <rcc rId="9819" sId="1">
    <nc r="G37">
      <v>-3320</v>
    </nc>
  </rcc>
  <rcc rId="9820" sId="1">
    <nc r="J167">
      <v>-350</v>
    </nc>
  </rcc>
  <rcc rId="9821" sId="1">
    <nc r="G167">
      <v>-1600</v>
    </nc>
  </rcc>
  <rcv guid="{CFE03FCF-A4D8-435A-8A9B-0544466F5A93}" action="delete"/>
  <rcv guid="{CFE03FCF-A4D8-435A-8A9B-0544466F5A93}" action="add"/>
</revisions>
</file>

<file path=xl/revisions/revisionLog14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22" sId="1">
    <nc r="E407">
      <v>48400</v>
    </nc>
  </rcc>
  <rcc rId="9823" sId="1">
    <nc r="F407">
      <v>11660</v>
    </nc>
  </rcc>
  <rcv guid="{CFE03FCF-A4D8-435A-8A9B-0544466F5A93}" action="delete"/>
  <rcv guid="{CFE03FCF-A4D8-435A-8A9B-0544466F5A93}" action="add"/>
</revisions>
</file>

<file path=xl/revisions/revisionLog14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24" sId="1">
    <nc r="E437">
      <v>74392</v>
    </nc>
  </rcc>
  <rcc rId="9825" sId="1">
    <nc r="F437">
      <v>17921</v>
    </nc>
  </rcc>
  <rcc rId="9826" sId="1">
    <oc r="G437">
      <v>-11500</v>
    </oc>
    <nc r="G437">
      <v>23770</v>
    </nc>
  </rcc>
  <rcc rId="9827" sId="1">
    <nc r="J437">
      <v>-1100</v>
    </nc>
  </rcc>
</revisions>
</file>

<file path=xl/revisions/revisionLog14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28" sId="1">
    <oc r="G422">
      <v>-1803</v>
    </oc>
    <nc r="G422">
      <v>-3263</v>
    </nc>
  </rcc>
  <rcc rId="9829" sId="1">
    <oc r="E422">
      <v>-2283</v>
    </oc>
    <nc r="E422">
      <v>-1106</v>
    </nc>
  </rcc>
  <rcc rId="9830" sId="1">
    <oc r="F422">
      <v>-550</v>
    </oc>
    <nc r="F422">
      <v>-267</v>
    </nc>
  </rcc>
  <rcv guid="{CFE03FCF-A4D8-435A-8A9B-0544466F5A93}" action="delete"/>
  <rcv guid="{CFE03FCF-A4D8-435A-8A9B-0544466F5A93}" action="add"/>
</revisions>
</file>

<file path=xl/revisions/revisionLog14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31" sId="1">
    <oc r="E443">
      <v>8930</v>
    </oc>
    <nc r="E443">
      <v>66865</v>
    </nc>
  </rcc>
  <rcc rId="9832" sId="1">
    <oc r="F443">
      <v>2031</v>
    </oc>
    <nc r="F443">
      <v>15988</v>
    </nc>
  </rcc>
  <rcv guid="{CFE03FCF-A4D8-435A-8A9B-0544466F5A93}" action="delete"/>
  <rcv guid="{CFE03FCF-A4D8-435A-8A9B-0544466F5A93}" action="add"/>
</revisions>
</file>

<file path=xl/revisions/revisionLog14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33" sId="1">
    <oc r="E446">
      <v>2377</v>
    </oc>
    <nc r="E446">
      <v>12944</v>
    </nc>
  </rcc>
  <rcc rId="9834" sId="1">
    <oc r="F446">
      <v>547</v>
    </oc>
    <nc r="F446">
      <v>3093</v>
    </nc>
  </rcc>
</revisions>
</file>

<file path=xl/revisions/revisionLog14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35" sId="1">
    <oc r="E386">
      <v>15982</v>
    </oc>
    <nc r="E386">
      <v>44601</v>
    </nc>
  </rcc>
  <rcc rId="9836" sId="1">
    <oc r="F386">
      <v>3850</v>
    </oc>
    <nc r="F386">
      <v>10743</v>
    </nc>
  </rcc>
  <rcc rId="9837" sId="1">
    <oc r="E389">
      <v>12932</v>
    </oc>
    <nc r="E389">
      <v>37351</v>
    </nc>
  </rcc>
  <rcc rId="9838" sId="1">
    <oc r="F389">
      <v>3090</v>
    </oc>
    <nc r="F389">
      <v>8998</v>
    </nc>
  </rcc>
  <rcc rId="9839" sId="1">
    <oc r="E392">
      <v>14338</v>
    </oc>
    <nc r="E392">
      <v>46235</v>
    </nc>
  </rcc>
  <rcc rId="9840" sId="1">
    <oc r="F392">
      <v>3454</v>
    </oc>
    <nc r="F392">
      <v>11139</v>
    </nc>
  </rcc>
  <rcc rId="9841" sId="1">
    <oc r="E395">
      <v>5983</v>
    </oc>
    <nc r="E395">
      <v>19232</v>
    </nc>
  </rcc>
  <rcc rId="9842" sId="1">
    <oc r="F395">
      <v>1441</v>
    </oc>
    <nc r="F395">
      <v>4633</v>
    </nc>
  </rcc>
  <rcc rId="9843" sId="1">
    <oc r="E398">
      <v>6147</v>
    </oc>
    <nc r="E398">
      <v>21470</v>
    </nc>
  </rcc>
  <rcc rId="9844" sId="1">
    <oc r="F398">
      <v>1481</v>
    </oc>
    <nc r="F398">
      <v>5171</v>
    </nc>
  </rcc>
  <rcc rId="9845" sId="1">
    <oc r="E401">
      <v>3256</v>
    </oc>
    <nc r="E401">
      <v>17266</v>
    </nc>
  </rcc>
  <rcc rId="9846" sId="1">
    <oc r="F401">
      <v>784</v>
    </oc>
    <nc r="F401">
      <v>4159</v>
    </nc>
  </rcc>
  <rcc rId="9847" sId="1">
    <oc r="E404">
      <v>4886</v>
    </oc>
    <nc r="E404">
      <v>8680</v>
    </nc>
  </rcc>
  <rcc rId="9848" sId="1">
    <oc r="F404">
      <v>1177</v>
    </oc>
    <nc r="F404">
      <v>2091</v>
    </nc>
  </rcc>
  <rcc rId="9849" sId="1">
    <oc r="E407">
      <v>48400</v>
    </oc>
    <nc r="E407">
      <v>45320</v>
    </nc>
  </rcc>
  <rcc rId="9850" sId="1">
    <oc r="F407">
      <v>11660</v>
    </oc>
    <nc r="F407">
      <v>10918</v>
    </nc>
  </rcc>
  <rcc rId="9851" sId="1">
    <oc r="E410">
      <v>326</v>
    </oc>
    <nc r="E410">
      <v>195421</v>
    </nc>
  </rcc>
  <rcc rId="9852" sId="1">
    <oc r="F410">
      <v>78</v>
    </oc>
    <nc r="F410">
      <v>47076</v>
    </nc>
  </rcc>
  <rcc rId="9853" sId="1">
    <nc r="E413">
      <v>272117</v>
    </nc>
  </rcc>
  <rcc rId="9854" sId="1">
    <oc r="F413">
      <v>2263</v>
    </oc>
    <nc r="F413">
      <v>67817</v>
    </nc>
  </rcc>
  <rcc rId="9855" sId="1">
    <oc r="E416">
      <v>384</v>
    </oc>
    <nc r="E416">
      <v>103137</v>
    </nc>
  </rcc>
  <rcc rId="9856" sId="1">
    <oc r="F416">
      <v>92</v>
    </oc>
    <nc r="F416">
      <v>24844</v>
    </nc>
  </rcc>
  <rcc rId="9857" sId="1">
    <oc r="E425">
      <v>3342</v>
    </oc>
    <nc r="E425">
      <v>18417</v>
    </nc>
  </rcc>
  <rcc rId="9858" sId="1">
    <oc r="F425">
      <v>805</v>
    </oc>
    <nc r="F425">
      <v>4436</v>
    </nc>
  </rcc>
  <rcc rId="9859" sId="1">
    <oc r="E434">
      <v>2887</v>
    </oc>
    <nc r="E434">
      <v>36470</v>
    </nc>
  </rcc>
  <rcc rId="9860" sId="1">
    <oc r="F434">
      <v>695</v>
    </oc>
    <nc r="F434">
      <v>8787</v>
    </nc>
  </rcc>
  <rcc rId="9861" sId="1">
    <oc r="E428">
      <v>4611</v>
    </oc>
    <nc r="E428">
      <v>69332</v>
    </nc>
  </rcc>
  <rcc rId="9862" sId="1">
    <oc r="F428">
      <v>1111</v>
    </oc>
    <nc r="F428">
      <v>16701</v>
    </nc>
  </rcc>
  <rcc rId="9863" sId="1">
    <oc r="E419">
      <v>6886</v>
    </oc>
    <nc r="E419">
      <v>38454</v>
    </nc>
  </rcc>
  <rcc rId="9864" sId="1">
    <oc r="F419">
      <v>1659</v>
    </oc>
    <nc r="F419">
      <v>9264</v>
    </nc>
  </rcc>
  <rcc rId="9865" sId="1">
    <oc r="E422">
      <v>-1106</v>
    </oc>
    <nc r="E422">
      <v>44426</v>
    </nc>
  </rcc>
  <rcc rId="9866" sId="1">
    <oc r="F422">
      <v>-267</v>
    </oc>
    <nc r="F422">
      <v>10701</v>
    </nc>
  </rcc>
  <rcc rId="9867" sId="1">
    <oc r="E431">
      <v>1547</v>
    </oc>
    <nc r="E431">
      <v>45202</v>
    </nc>
  </rcc>
  <rcc rId="9868" sId="1">
    <oc r="F431">
      <v>373</v>
    </oc>
    <nc r="F431">
      <v>10890</v>
    </nc>
  </rcc>
  <rcc rId="9869" sId="1">
    <oc r="E449">
      <v>799</v>
    </oc>
    <nc r="E449">
      <v>4382</v>
    </nc>
  </rcc>
  <rcc rId="9870" sId="1">
    <oc r="F449">
      <v>193</v>
    </oc>
    <nc r="F449">
      <v>1057</v>
    </nc>
  </rcc>
  <rcc rId="9871" sId="1">
    <oc r="E455">
      <v>-5035</v>
    </oc>
    <nc r="E455">
      <v>3784</v>
    </nc>
  </rcc>
  <rcc rId="9872" sId="1">
    <oc r="F455">
      <v>-1213</v>
    </oc>
    <nc r="F455">
      <v>915</v>
    </nc>
  </rcc>
  <rcc rId="9873" sId="1">
    <nc r="E464">
      <v>-23317</v>
    </nc>
  </rcc>
  <rcc rId="9874" sId="1">
    <nc r="F464">
      <v>-5617</v>
    </nc>
  </rcc>
  <rcc rId="9875" sId="1">
    <oc r="E440">
      <v>-5409</v>
    </oc>
    <nc r="E440">
      <v>124998</v>
    </nc>
  </rcc>
  <rcc rId="9876" sId="1">
    <oc r="F440">
      <v>-1303</v>
    </oc>
    <nc r="F440">
      <v>30110</v>
    </nc>
  </rcc>
  <rcc rId="9877" sId="1">
    <oc r="E437">
      <v>74392</v>
    </oc>
    <nc r="E437">
      <v>160156</v>
    </nc>
  </rcc>
  <rcc rId="9878" sId="1">
    <oc r="F437">
      <v>17921</v>
    </oc>
    <nc r="F437">
      <v>38282</v>
    </nc>
  </rcc>
  <rcc rId="9879" sId="1">
    <oc r="G437">
      <v>23770</v>
    </oc>
    <nc r="G437">
      <v>35570</v>
    </nc>
  </rcc>
</revisions>
</file>

<file path=xl/revisions/revisionLog14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80" sId="1">
    <oc r="E389">
      <v>37351</v>
    </oc>
    <nc r="E389">
      <v>37968</v>
    </nc>
  </rcc>
  <rcc rId="9881" sId="1">
    <oc r="F389">
      <v>8998</v>
    </oc>
    <nc r="F389">
      <v>9121</v>
    </nc>
  </rcc>
  <rcc rId="9882" sId="1">
    <oc r="E419">
      <v>38454</v>
    </oc>
    <nc r="E419">
      <v>43938</v>
    </nc>
  </rcc>
  <rcc rId="9883" sId="1">
    <oc r="F419">
      <v>9264</v>
    </oc>
    <nc r="F419">
      <v>10585</v>
    </nc>
  </rcc>
  <rcc rId="9884" sId="1">
    <oc r="E422">
      <v>44426</v>
    </oc>
    <nc r="E422">
      <v>45603</v>
    </nc>
  </rcc>
  <rcc rId="9885" sId="1">
    <oc r="F422">
      <v>10701</v>
    </oc>
    <nc r="F422">
      <v>10984</v>
    </nc>
  </rcc>
  <rcc rId="9886" sId="1">
    <nc r="H421" t="inlineStr">
      <is>
        <t>[</t>
      </is>
    </nc>
  </rcc>
  <rcc rId="9887" sId="1">
    <oc r="G470">
      <v>2420</v>
    </oc>
    <nc r="G470">
      <v>15840</v>
    </nc>
  </rcc>
  <rcc rId="9888" sId="1">
    <nc r="L470">
      <v>544</v>
    </nc>
  </rcc>
</revisions>
</file>

<file path=xl/revisions/revisionLog14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89" sId="1">
    <oc r="G437">
      <v>35570</v>
    </oc>
    <nc r="G437">
      <v>24070</v>
    </nc>
  </rcc>
  <rcv guid="{CFE03FCF-A4D8-435A-8A9B-0544466F5A93}" action="delete"/>
  <rcv guid="{CFE03FCF-A4D8-435A-8A9B-0544466F5A93}" action="add"/>
</revisions>
</file>

<file path=xl/revisions/revisionLog14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90" sId="1">
    <oc r="E443">
      <v>66865</v>
    </oc>
    <nc r="E443">
      <v>61882</v>
    </nc>
  </rcc>
  <rcc rId="9891" sId="1">
    <oc r="F443">
      <v>15988</v>
    </oc>
    <nc r="F443">
      <v>14788</v>
    </nc>
  </rcc>
</revisions>
</file>

<file path=xl/revisions/revisionLog14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92" sId="1">
    <oc r="E446">
      <v>12944</v>
    </oc>
    <nc r="E446">
      <v>12116</v>
    </nc>
  </rcc>
  <rcc rId="9893" sId="1">
    <oc r="F446">
      <v>3093</v>
    </oc>
    <nc r="F446">
      <v>2894</v>
    </nc>
  </rcc>
</revisions>
</file>

<file path=xl/revisions/revisionLog14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94" sId="1">
    <oc r="G67">
      <v>-257000</v>
    </oc>
    <nc r="G67">
      <v>-275147</v>
    </nc>
  </rcc>
</revisions>
</file>

<file path=xl/revisions/revisionLog14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95" sId="1">
    <oc r="B502" t="inlineStr">
      <is>
        <t>Mākslas skola ERASMUS</t>
      </is>
    </oc>
    <nc r="B502" t="inlineStr">
      <is>
        <t>Izglītības pārvalde ERASMUS</t>
      </is>
    </nc>
  </rcc>
  <rcc rId="9896" sId="1">
    <nc r="G503">
      <v>14394</v>
    </nc>
  </rcc>
  <rcv guid="{CFE03FCF-A4D8-435A-8A9B-0544466F5A93}" action="delete"/>
  <rcv guid="{CFE03FCF-A4D8-435A-8A9B-0544466F5A93}" action="add"/>
</revisions>
</file>

<file path=xl/revisions/revisionLog14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97" sId="1">
    <oc r="M8" t="inlineStr">
      <is>
        <t>(ar grozījumiem 26.09.2019 Nr.   /9 )</t>
      </is>
    </oc>
    <nc r="M8" t="inlineStr">
      <is>
        <t>(ar grozījumiem 26.09.2019 Nr.   /10 )</t>
      </is>
    </nc>
  </rcc>
  <rcv guid="{A02CED38-EB4D-4DCD-8666-9999362993F5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02CED38-EB4D-4DCD-8666-9999362993F5}" action="delete"/>
  <rcv guid="{A02CED38-EB4D-4DCD-8666-9999362993F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02CED38-EB4D-4DCD-8666-9999362993F5}" action="delete"/>
  <rcv guid="{A02CED38-EB4D-4DCD-8666-9999362993F5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99" sId="1">
    <oc r="N594">
      <f>'\\DC1\Finanses\GROZIJUMI\2019\09.2019\[1.pielikums_Pamatbudzeta_ienemumi _2019.xls]Sheet1'!$E$20+'\\DC1\Finanses\GROZIJUMI\2019\09.2019\[1.pielikums_Pamatbudzeta_ienemumi _2019.xls]Sheet1'!$E$114+'\\DC1\Finanses\GROZIJUMI\2019\09.2019\[1.pielikums_Pamatbudzeta_ienemumi _2019.xls]Sheet1'!$E$115</f>
    </oc>
    <nc r="N594"/>
  </rcc>
  <rcc rId="9900" sId="1">
    <oc r="N595">
      <f>C585-C587-C588-C590</f>
    </oc>
    <nc r="N595"/>
  </rcc>
  <rcc rId="9901" sId="1">
    <oc r="P595">
      <f>N594-N595</f>
    </oc>
    <nc r="P595"/>
  </rcc>
  <rcv guid="{A02CED38-EB4D-4DCD-8666-9999362993F5}" action="delete"/>
  <rcv guid="{A02CED38-EB4D-4DCD-8666-9999362993F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6"/>
  <sheetViews>
    <sheetView tabSelected="1" topLeftCell="A7" zoomScale="120" zoomScaleNormal="120" workbookViewId="0">
      <pane ySplit="7" topLeftCell="A561" activePane="bottomLeft" state="frozen"/>
      <selection activeCell="A7" sqref="A7"/>
      <selection pane="bottomLeft" activeCell="N594" sqref="N594:Q595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4" width="10.42578125" style="1" customWidth="1"/>
    <col min="5" max="5" width="10.28515625" style="1" customWidth="1"/>
    <col min="6" max="6" width="9.5703125" style="1" customWidth="1"/>
    <col min="7" max="7" width="9.85546875" style="1" customWidth="1"/>
    <col min="8" max="8" width="9" style="1" customWidth="1"/>
    <col min="9" max="9" width="10.5703125" style="1" customWidth="1"/>
    <col min="10" max="10" width="8.85546875" style="1" customWidth="1"/>
    <col min="11" max="11" width="9" style="1" customWidth="1"/>
    <col min="12" max="12" width="9.14062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105"/>
      <c r="B3" s="105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173</v>
      </c>
    </row>
    <row r="4" spans="1:13" ht="15.75" customHeight="1" x14ac:dyDescent="0.25">
      <c r="J4" s="3"/>
      <c r="M4" s="85" t="s">
        <v>249</v>
      </c>
    </row>
    <row r="5" spans="1:13" s="7" customFormat="1" ht="15.75" customHeight="1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90" t="s">
        <v>250</v>
      </c>
    </row>
    <row r="6" spans="1:13" s="7" customFormat="1" ht="15.75" customHeight="1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174</v>
      </c>
    </row>
    <row r="7" spans="1:13" s="7" customFormat="1" ht="15.75" customHeight="1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217</v>
      </c>
    </row>
    <row r="8" spans="1:13" s="7" customFormat="1" ht="15.75" customHeigh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"/>
      <c r="L8" s="1"/>
      <c r="M8" s="101" t="s">
        <v>256</v>
      </c>
    </row>
    <row r="9" spans="1:13" s="7" customFormat="1" ht="15.75" customHeight="1" x14ac:dyDescent="0.25">
      <c r="A9" s="6"/>
      <c r="B9" s="8"/>
      <c r="C9" s="104" t="s">
        <v>218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</row>
    <row r="10" spans="1:13" s="12" customFormat="1" ht="15.75" customHeight="1" x14ac:dyDescent="0.25">
      <c r="A10" s="105"/>
      <c r="B10" s="105"/>
      <c r="C10" s="105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15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91" t="s">
        <v>2</v>
      </c>
      <c r="D13" s="14" t="s">
        <v>113</v>
      </c>
      <c r="E13" s="14" t="s">
        <v>114</v>
      </c>
      <c r="F13" s="15" t="s">
        <v>115</v>
      </c>
      <c r="G13" s="16" t="s">
        <v>116</v>
      </c>
      <c r="H13" s="17" t="s">
        <v>117</v>
      </c>
      <c r="I13" s="16" t="s">
        <v>251</v>
      </c>
      <c r="J13" s="16" t="s">
        <v>118</v>
      </c>
      <c r="K13" s="16" t="s">
        <v>252</v>
      </c>
      <c r="L13" s="18" t="s">
        <v>253</v>
      </c>
      <c r="M13" s="18" t="s">
        <v>171</v>
      </c>
    </row>
    <row r="14" spans="1:13" s="12" customFormat="1" ht="15.75" customHeight="1" x14ac:dyDescent="0.2">
      <c r="A14" s="19"/>
      <c r="B14" s="19"/>
      <c r="C14" s="19"/>
      <c r="D14" s="20" t="s">
        <v>2</v>
      </c>
      <c r="E14" s="103" t="s">
        <v>3</v>
      </c>
      <c r="F14" s="103"/>
      <c r="G14" s="19"/>
      <c r="H14" s="21"/>
      <c r="I14" s="19"/>
      <c r="J14" s="19"/>
      <c r="K14" s="22"/>
      <c r="L14" s="21"/>
      <c r="M14" s="21"/>
    </row>
    <row r="15" spans="1:13" s="12" customFormat="1" ht="15.75" customHeight="1" x14ac:dyDescent="0.2">
      <c r="A15" s="23" t="s">
        <v>5</v>
      </c>
      <c r="B15" s="24" t="s">
        <v>4</v>
      </c>
      <c r="C15" s="23">
        <f>SUM(C18,C21,C24,C27,C30,C33,C36,C39,C42,C45,C48,C51,C54,C57,C60)</f>
        <v>2825610</v>
      </c>
      <c r="D15" s="23">
        <f t="shared" ref="D15:M15" si="0">SUM(D18,D21,D24,D27,D30,D33,D36,D39,D42,D45,D48,D51,D54,D57,D60)</f>
        <v>1891244</v>
      </c>
      <c r="E15" s="23">
        <f t="shared" si="0"/>
        <v>1507992</v>
      </c>
      <c r="F15" s="23">
        <f t="shared" si="0"/>
        <v>383252</v>
      </c>
      <c r="G15" s="23">
        <f t="shared" si="0"/>
        <v>821094</v>
      </c>
      <c r="H15" s="23">
        <f t="shared" si="0"/>
        <v>0</v>
      </c>
      <c r="I15" s="23">
        <f t="shared" si="0"/>
        <v>0</v>
      </c>
      <c r="J15" s="23">
        <f t="shared" si="0"/>
        <v>110772</v>
      </c>
      <c r="K15" s="23">
        <f t="shared" si="0"/>
        <v>0</v>
      </c>
      <c r="L15" s="23">
        <f t="shared" si="0"/>
        <v>2500</v>
      </c>
      <c r="M15" s="23">
        <f t="shared" si="0"/>
        <v>0</v>
      </c>
    </row>
    <row r="16" spans="1:13" s="12" customFormat="1" ht="15.75" customHeight="1" x14ac:dyDescent="0.2">
      <c r="A16" s="37"/>
      <c r="B16" s="68"/>
      <c r="C16" s="23">
        <f>SUM(C19,C22,C25,C28,C31,C34,C37,C40,C43,C46,C49,C52,C55,C58,C61)</f>
        <v>13928</v>
      </c>
      <c r="D16" s="23">
        <f t="shared" ref="D16:M16" si="1">SUM(D19,D22,D25,D28,D31,D34,D37,D40,D43,D46,D49,D52,D55,D58,D61)</f>
        <v>0</v>
      </c>
      <c r="E16" s="23">
        <f t="shared" si="1"/>
        <v>0</v>
      </c>
      <c r="F16" s="23">
        <f t="shared" si="1"/>
        <v>0</v>
      </c>
      <c r="G16" s="23">
        <f t="shared" si="1"/>
        <v>-16385</v>
      </c>
      <c r="H16" s="23">
        <f t="shared" si="1"/>
        <v>0</v>
      </c>
      <c r="I16" s="23">
        <f t="shared" si="1"/>
        <v>0</v>
      </c>
      <c r="J16" s="23">
        <f t="shared" si="1"/>
        <v>30313</v>
      </c>
      <c r="K16" s="23">
        <f t="shared" si="1"/>
        <v>0</v>
      </c>
      <c r="L16" s="23">
        <f t="shared" si="1"/>
        <v>0</v>
      </c>
      <c r="M16" s="23">
        <f t="shared" si="1"/>
        <v>0</v>
      </c>
    </row>
    <row r="17" spans="1:13" s="12" customFormat="1" ht="15.75" customHeight="1" x14ac:dyDescent="0.2">
      <c r="A17" s="23"/>
      <c r="B17" s="24"/>
      <c r="C17" s="23">
        <f>SUM(C15,C16)</f>
        <v>2839538</v>
      </c>
      <c r="D17" s="23">
        <f t="shared" ref="D17:M17" si="2">SUM(D15,D16)</f>
        <v>1891244</v>
      </c>
      <c r="E17" s="23">
        <f t="shared" si="2"/>
        <v>1507992</v>
      </c>
      <c r="F17" s="23">
        <f t="shared" si="2"/>
        <v>383252</v>
      </c>
      <c r="G17" s="23">
        <f t="shared" si="2"/>
        <v>804709</v>
      </c>
      <c r="H17" s="23">
        <f t="shared" si="2"/>
        <v>0</v>
      </c>
      <c r="I17" s="23">
        <f t="shared" si="2"/>
        <v>0</v>
      </c>
      <c r="J17" s="23">
        <f t="shared" si="2"/>
        <v>141085</v>
      </c>
      <c r="K17" s="23">
        <f t="shared" si="2"/>
        <v>0</v>
      </c>
      <c r="L17" s="23">
        <f t="shared" si="2"/>
        <v>2500</v>
      </c>
      <c r="M17" s="23">
        <f t="shared" si="2"/>
        <v>0</v>
      </c>
    </row>
    <row r="18" spans="1:13" s="7" customFormat="1" ht="15.75" customHeight="1" x14ac:dyDescent="0.2">
      <c r="A18" s="25" t="s">
        <v>5</v>
      </c>
      <c r="B18" s="26" t="s">
        <v>6</v>
      </c>
      <c r="C18" s="27">
        <f>SUM(D18,G18,H18:M18)</f>
        <v>1741639</v>
      </c>
      <c r="D18" s="27">
        <f t="shared" ref="D18:D115" si="3">SUM(E18:F18)</f>
        <v>1076638</v>
      </c>
      <c r="E18" s="28">
        <v>863598</v>
      </c>
      <c r="F18" s="29">
        <v>213040</v>
      </c>
      <c r="G18" s="29">
        <v>552929</v>
      </c>
      <c r="H18" s="29"/>
      <c r="I18" s="29"/>
      <c r="J18" s="29">
        <v>109572</v>
      </c>
      <c r="K18" s="27"/>
      <c r="L18" s="27">
        <v>2500</v>
      </c>
      <c r="M18" s="27"/>
    </row>
    <row r="19" spans="1:13" s="7" customFormat="1" ht="15.75" customHeight="1" x14ac:dyDescent="0.2">
      <c r="A19" s="25"/>
      <c r="B19" s="26"/>
      <c r="C19" s="27">
        <f>D19+G19+H19+I19+J19+K19+L19+M19</f>
        <v>0</v>
      </c>
      <c r="D19" s="27">
        <f>SUM(E19,F19)</f>
        <v>0</v>
      </c>
      <c r="E19" s="28"/>
      <c r="F19" s="29"/>
      <c r="G19" s="29">
        <v>-30313</v>
      </c>
      <c r="H19" s="29"/>
      <c r="I19" s="29"/>
      <c r="J19" s="29">
        <v>30313</v>
      </c>
      <c r="K19" s="27"/>
      <c r="L19" s="27"/>
      <c r="M19" s="27"/>
    </row>
    <row r="20" spans="1:13" s="7" customFormat="1" ht="15.75" customHeight="1" x14ac:dyDescent="0.2">
      <c r="A20" s="92"/>
      <c r="B20" s="92"/>
      <c r="C20" s="93">
        <f>SUM(C18,C19)</f>
        <v>1741639</v>
      </c>
      <c r="D20" s="93">
        <f t="shared" ref="D20:M20" si="4">SUM(D18,D19)</f>
        <v>1076638</v>
      </c>
      <c r="E20" s="93">
        <f t="shared" si="4"/>
        <v>863598</v>
      </c>
      <c r="F20" s="93">
        <f t="shared" si="4"/>
        <v>213040</v>
      </c>
      <c r="G20" s="93">
        <f t="shared" si="4"/>
        <v>522616</v>
      </c>
      <c r="H20" s="93">
        <f t="shared" si="4"/>
        <v>0</v>
      </c>
      <c r="I20" s="93">
        <f t="shared" si="4"/>
        <v>0</v>
      </c>
      <c r="J20" s="93">
        <f t="shared" si="4"/>
        <v>139885</v>
      </c>
      <c r="K20" s="93">
        <f t="shared" si="4"/>
        <v>0</v>
      </c>
      <c r="L20" s="93">
        <f t="shared" si="4"/>
        <v>2500</v>
      </c>
      <c r="M20" s="93">
        <f t="shared" si="4"/>
        <v>0</v>
      </c>
    </row>
    <row r="21" spans="1:13" s="7" customFormat="1" ht="15.75" customHeight="1" x14ac:dyDescent="0.2">
      <c r="A21" s="25" t="s">
        <v>5</v>
      </c>
      <c r="B21" s="25" t="s">
        <v>7</v>
      </c>
      <c r="C21" s="27">
        <f t="shared" ref="C21:C66" si="5">SUM(D21,G21,H21:M21)</f>
        <v>139622</v>
      </c>
      <c r="D21" s="27">
        <f t="shared" si="3"/>
        <v>135368</v>
      </c>
      <c r="E21" s="28">
        <v>97000</v>
      </c>
      <c r="F21" s="29">
        <v>38368</v>
      </c>
      <c r="G21" s="29">
        <v>4254</v>
      </c>
      <c r="H21" s="27"/>
      <c r="I21" s="27"/>
      <c r="J21" s="27"/>
      <c r="K21" s="27"/>
      <c r="L21" s="27"/>
      <c r="M21" s="27"/>
    </row>
    <row r="22" spans="1:13" s="7" customFormat="1" ht="15.75" customHeight="1" x14ac:dyDescent="0.2">
      <c r="A22" s="25"/>
      <c r="B22" s="25"/>
      <c r="C22" s="27">
        <f>D22+G22+H22+I22+J22+K22+L22+M22</f>
        <v>0</v>
      </c>
      <c r="D22" s="27">
        <f>E22+F22</f>
        <v>0</v>
      </c>
      <c r="E22" s="28"/>
      <c r="F22" s="29"/>
      <c r="G22" s="29"/>
      <c r="H22" s="27"/>
      <c r="I22" s="27"/>
      <c r="J22" s="27"/>
      <c r="K22" s="27"/>
      <c r="L22" s="27"/>
      <c r="M22" s="27"/>
    </row>
    <row r="23" spans="1:13" s="7" customFormat="1" ht="15.75" customHeight="1" x14ac:dyDescent="0.2">
      <c r="A23" s="92"/>
      <c r="B23" s="92"/>
      <c r="C23" s="93">
        <f>SUM(C21:C22)</f>
        <v>139622</v>
      </c>
      <c r="D23" s="93">
        <f t="shared" ref="D23:M23" si="6">SUM(D21:D22)</f>
        <v>135368</v>
      </c>
      <c r="E23" s="93">
        <f t="shared" si="6"/>
        <v>97000</v>
      </c>
      <c r="F23" s="93">
        <f t="shared" si="6"/>
        <v>38368</v>
      </c>
      <c r="G23" s="93">
        <f t="shared" si="6"/>
        <v>4254</v>
      </c>
      <c r="H23" s="93">
        <f t="shared" si="6"/>
        <v>0</v>
      </c>
      <c r="I23" s="93">
        <f t="shared" si="6"/>
        <v>0</v>
      </c>
      <c r="J23" s="93">
        <f t="shared" si="6"/>
        <v>0</v>
      </c>
      <c r="K23" s="93">
        <f t="shared" si="6"/>
        <v>0</v>
      </c>
      <c r="L23" s="93">
        <f t="shared" si="6"/>
        <v>0</v>
      </c>
      <c r="M23" s="93">
        <f t="shared" si="6"/>
        <v>0</v>
      </c>
    </row>
    <row r="24" spans="1:13" s="7" customFormat="1" ht="15.75" customHeight="1" x14ac:dyDescent="0.2">
      <c r="A24" s="25" t="s">
        <v>5</v>
      </c>
      <c r="B24" s="26" t="s">
        <v>176</v>
      </c>
      <c r="C24" s="27">
        <f t="shared" si="5"/>
        <v>97572</v>
      </c>
      <c r="D24" s="27">
        <f t="shared" si="3"/>
        <v>84712</v>
      </c>
      <c r="E24" s="28">
        <v>68267</v>
      </c>
      <c r="F24" s="29">
        <v>16445</v>
      </c>
      <c r="G24" s="29">
        <v>12860</v>
      </c>
      <c r="H24" s="27"/>
      <c r="I24" s="27"/>
      <c r="J24" s="27"/>
      <c r="K24" s="27"/>
      <c r="L24" s="27"/>
      <c r="M24" s="27"/>
    </row>
    <row r="25" spans="1:13" s="7" customFormat="1" ht="15.75" customHeight="1" x14ac:dyDescent="0.2">
      <c r="A25" s="25"/>
      <c r="B25" s="25"/>
      <c r="C25" s="27">
        <f>D25+G25+H25+I25+J25+K25+L25+M25</f>
        <v>-1795</v>
      </c>
      <c r="D25" s="27">
        <f>E25+F25</f>
        <v>0</v>
      </c>
      <c r="E25" s="28"/>
      <c r="F25" s="29"/>
      <c r="G25" s="29">
        <v>-1795</v>
      </c>
      <c r="H25" s="27"/>
      <c r="I25" s="27"/>
      <c r="J25" s="27"/>
      <c r="K25" s="27"/>
      <c r="L25" s="27"/>
      <c r="M25" s="27"/>
    </row>
    <row r="26" spans="1:13" s="7" customFormat="1" ht="15.75" customHeight="1" x14ac:dyDescent="0.2">
      <c r="A26" s="92"/>
      <c r="B26" s="92"/>
      <c r="C26" s="93">
        <f>SUM(C24:C25)</f>
        <v>95777</v>
      </c>
      <c r="D26" s="93">
        <f t="shared" ref="D26" si="7">SUM(D24:D25)</f>
        <v>84712</v>
      </c>
      <c r="E26" s="93">
        <f t="shared" ref="E26" si="8">SUM(E24:E25)</f>
        <v>68267</v>
      </c>
      <c r="F26" s="93">
        <f t="shared" ref="F26" si="9">SUM(F24:F25)</f>
        <v>16445</v>
      </c>
      <c r="G26" s="93">
        <f t="shared" ref="G26" si="10">SUM(G24:G25)</f>
        <v>11065</v>
      </c>
      <c r="H26" s="93">
        <f t="shared" ref="H26" si="11">SUM(H24:H25)</f>
        <v>0</v>
      </c>
      <c r="I26" s="93">
        <f t="shared" ref="I26" si="12">SUM(I24:I25)</f>
        <v>0</v>
      </c>
      <c r="J26" s="93">
        <f t="shared" ref="J26" si="13">SUM(J24:J25)</f>
        <v>0</v>
      </c>
      <c r="K26" s="93">
        <f t="shared" ref="K26" si="14">SUM(K24:K25)</f>
        <v>0</v>
      </c>
      <c r="L26" s="93">
        <f t="shared" ref="L26" si="15">SUM(L24:L25)</f>
        <v>0</v>
      </c>
      <c r="M26" s="93">
        <f t="shared" ref="M26" si="16">SUM(M24:M25)</f>
        <v>0</v>
      </c>
    </row>
    <row r="27" spans="1:13" s="7" customFormat="1" ht="15.75" customHeight="1" x14ac:dyDescent="0.2">
      <c r="A27" s="25" t="s">
        <v>5</v>
      </c>
      <c r="B27" s="26" t="s">
        <v>8</v>
      </c>
      <c r="C27" s="27">
        <f t="shared" si="5"/>
        <v>83729</v>
      </c>
      <c r="D27" s="27">
        <f t="shared" si="3"/>
        <v>63574</v>
      </c>
      <c r="E27" s="28">
        <v>51232</v>
      </c>
      <c r="F27" s="29">
        <v>12342</v>
      </c>
      <c r="G27" s="29">
        <v>20155</v>
      </c>
      <c r="H27" s="27"/>
      <c r="I27" s="27"/>
      <c r="J27" s="27"/>
      <c r="K27" s="27"/>
      <c r="L27" s="27"/>
      <c r="M27" s="27"/>
    </row>
    <row r="28" spans="1:13" s="7" customFormat="1" ht="15.75" customHeight="1" x14ac:dyDescent="0.2">
      <c r="A28" s="25"/>
      <c r="B28" s="25"/>
      <c r="C28" s="27">
        <f>D28+G28+H28+I28+J28+K28+L28+M28</f>
        <v>0</v>
      </c>
      <c r="D28" s="27">
        <f>E28+F28</f>
        <v>0</v>
      </c>
      <c r="E28" s="28"/>
      <c r="F28" s="29"/>
      <c r="G28" s="29"/>
      <c r="H28" s="27"/>
      <c r="I28" s="27"/>
      <c r="J28" s="27"/>
      <c r="K28" s="27"/>
      <c r="L28" s="27"/>
      <c r="M28" s="27"/>
    </row>
    <row r="29" spans="1:13" s="7" customFormat="1" ht="15.75" customHeight="1" x14ac:dyDescent="0.2">
      <c r="A29" s="92"/>
      <c r="B29" s="92"/>
      <c r="C29" s="93">
        <f>SUM(C27:C28)</f>
        <v>83729</v>
      </c>
      <c r="D29" s="93">
        <f t="shared" ref="D29" si="17">SUM(D27:D28)</f>
        <v>63574</v>
      </c>
      <c r="E29" s="93">
        <f t="shared" ref="E29" si="18">SUM(E27:E28)</f>
        <v>51232</v>
      </c>
      <c r="F29" s="93">
        <f t="shared" ref="F29" si="19">SUM(F27:F28)</f>
        <v>12342</v>
      </c>
      <c r="G29" s="93">
        <f t="shared" ref="G29" si="20">SUM(G27:G28)</f>
        <v>20155</v>
      </c>
      <c r="H29" s="93">
        <f t="shared" ref="H29" si="21">SUM(H27:H28)</f>
        <v>0</v>
      </c>
      <c r="I29" s="93">
        <f t="shared" ref="I29" si="22">SUM(I27:I28)</f>
        <v>0</v>
      </c>
      <c r="J29" s="93">
        <f t="shared" ref="J29" si="23">SUM(J27:J28)</f>
        <v>0</v>
      </c>
      <c r="K29" s="93">
        <f t="shared" ref="K29" si="24">SUM(K27:K28)</f>
        <v>0</v>
      </c>
      <c r="L29" s="93">
        <f t="shared" ref="L29" si="25">SUM(L27:L28)</f>
        <v>0</v>
      </c>
      <c r="M29" s="93">
        <f t="shared" ref="M29" si="26">SUM(M27:M28)</f>
        <v>0</v>
      </c>
    </row>
    <row r="30" spans="1:13" s="7" customFormat="1" ht="15.75" customHeight="1" x14ac:dyDescent="0.2">
      <c r="A30" s="25" t="s">
        <v>5</v>
      </c>
      <c r="B30" s="26" t="s">
        <v>9</v>
      </c>
      <c r="C30" s="27">
        <f t="shared" si="5"/>
        <v>74862</v>
      </c>
      <c r="D30" s="27">
        <f t="shared" si="3"/>
        <v>37572</v>
      </c>
      <c r="E30" s="28">
        <v>30278</v>
      </c>
      <c r="F30" s="29">
        <v>7294</v>
      </c>
      <c r="G30" s="29">
        <v>37290</v>
      </c>
      <c r="H30" s="29"/>
      <c r="I30" s="29"/>
      <c r="J30" s="29"/>
      <c r="K30" s="27"/>
      <c r="L30" s="27"/>
      <c r="M30" s="27"/>
    </row>
    <row r="31" spans="1:13" s="7" customFormat="1" ht="15.75" customHeight="1" x14ac:dyDescent="0.2">
      <c r="A31" s="25"/>
      <c r="B31" s="25"/>
      <c r="C31" s="27">
        <f>D31+G31+H31+I31+J31+K31+L31+M31</f>
        <v>0</v>
      </c>
      <c r="D31" s="27">
        <f>E31+F31</f>
        <v>0</v>
      </c>
      <c r="E31" s="28"/>
      <c r="F31" s="29"/>
      <c r="G31" s="29"/>
      <c r="H31" s="27"/>
      <c r="I31" s="27"/>
      <c r="J31" s="27"/>
      <c r="K31" s="27"/>
      <c r="L31" s="27"/>
      <c r="M31" s="27"/>
    </row>
    <row r="32" spans="1:13" s="7" customFormat="1" ht="15.75" customHeight="1" x14ac:dyDescent="0.2">
      <c r="A32" s="92"/>
      <c r="B32" s="92"/>
      <c r="C32" s="93">
        <f>SUM(C30:C31)</f>
        <v>74862</v>
      </c>
      <c r="D32" s="93">
        <f t="shared" ref="D32" si="27">SUM(D30:D31)</f>
        <v>37572</v>
      </c>
      <c r="E32" s="93">
        <f t="shared" ref="E32" si="28">SUM(E30:E31)</f>
        <v>30278</v>
      </c>
      <c r="F32" s="93">
        <f t="shared" ref="F32" si="29">SUM(F30:F31)</f>
        <v>7294</v>
      </c>
      <c r="G32" s="93">
        <f t="shared" ref="G32" si="30">SUM(G30:G31)</f>
        <v>37290</v>
      </c>
      <c r="H32" s="93">
        <f t="shared" ref="H32" si="31">SUM(H30:H31)</f>
        <v>0</v>
      </c>
      <c r="I32" s="93">
        <f t="shared" ref="I32" si="32">SUM(I30:I31)</f>
        <v>0</v>
      </c>
      <c r="J32" s="93">
        <f t="shared" ref="J32" si="33">SUM(J30:J31)</f>
        <v>0</v>
      </c>
      <c r="K32" s="93">
        <f t="shared" ref="K32" si="34">SUM(K30:K31)</f>
        <v>0</v>
      </c>
      <c r="L32" s="93">
        <f t="shared" ref="L32" si="35">SUM(L30:L31)</f>
        <v>0</v>
      </c>
      <c r="M32" s="93">
        <f t="shared" ref="M32" si="36">SUM(M30:M31)</f>
        <v>0</v>
      </c>
    </row>
    <row r="33" spans="1:13" s="7" customFormat="1" ht="15.75" customHeight="1" x14ac:dyDescent="0.2">
      <c r="A33" s="25" t="s">
        <v>5</v>
      </c>
      <c r="B33" s="26" t="s">
        <v>10</v>
      </c>
      <c r="C33" s="27">
        <f t="shared" si="5"/>
        <v>89454</v>
      </c>
      <c r="D33" s="27">
        <f t="shared" si="3"/>
        <v>69061</v>
      </c>
      <c r="E33" s="28">
        <v>55654</v>
      </c>
      <c r="F33" s="29">
        <v>13407</v>
      </c>
      <c r="G33" s="29">
        <v>20393</v>
      </c>
      <c r="H33" s="29"/>
      <c r="I33" s="29"/>
      <c r="J33" s="29"/>
      <c r="K33" s="27"/>
      <c r="L33" s="27"/>
      <c r="M33" s="27"/>
    </row>
    <row r="34" spans="1:13" s="7" customFormat="1" ht="15.75" customHeight="1" x14ac:dyDescent="0.2">
      <c r="A34" s="25"/>
      <c r="B34" s="25"/>
      <c r="C34" s="27">
        <f>D34+G34+H34+I34+J34+K34+L34+M34</f>
        <v>19043</v>
      </c>
      <c r="D34" s="27">
        <f>E34+F34</f>
        <v>0</v>
      </c>
      <c r="E34" s="28"/>
      <c r="F34" s="29"/>
      <c r="G34" s="29">
        <v>19043</v>
      </c>
      <c r="H34" s="27"/>
      <c r="I34" s="27"/>
      <c r="J34" s="27"/>
      <c r="K34" s="27"/>
      <c r="L34" s="27"/>
      <c r="M34" s="27"/>
    </row>
    <row r="35" spans="1:13" s="7" customFormat="1" ht="15.75" customHeight="1" x14ac:dyDescent="0.2">
      <c r="A35" s="92"/>
      <c r="B35" s="92"/>
      <c r="C35" s="93">
        <f>SUM(C33:C34)</f>
        <v>108497</v>
      </c>
      <c r="D35" s="93">
        <f t="shared" ref="D35" si="37">SUM(D33:D34)</f>
        <v>69061</v>
      </c>
      <c r="E35" s="93">
        <f t="shared" ref="E35" si="38">SUM(E33:E34)</f>
        <v>55654</v>
      </c>
      <c r="F35" s="93">
        <f t="shared" ref="F35" si="39">SUM(F33:F34)</f>
        <v>13407</v>
      </c>
      <c r="G35" s="93">
        <f t="shared" ref="G35" si="40">SUM(G33:G34)</f>
        <v>39436</v>
      </c>
      <c r="H35" s="93">
        <f t="shared" ref="H35" si="41">SUM(H33:H34)</f>
        <v>0</v>
      </c>
      <c r="I35" s="93">
        <f t="shared" ref="I35" si="42">SUM(I33:I34)</f>
        <v>0</v>
      </c>
      <c r="J35" s="93">
        <f t="shared" ref="J35" si="43">SUM(J33:J34)</f>
        <v>0</v>
      </c>
      <c r="K35" s="93">
        <f t="shared" ref="K35" si="44">SUM(K33:K34)</f>
        <v>0</v>
      </c>
      <c r="L35" s="93">
        <f t="shared" ref="L35" si="45">SUM(L33:L34)</f>
        <v>0</v>
      </c>
      <c r="M35" s="93">
        <f t="shared" ref="M35" si="46">SUM(M33:M34)</f>
        <v>0</v>
      </c>
    </row>
    <row r="36" spans="1:13" s="7" customFormat="1" ht="15.75" customHeight="1" x14ac:dyDescent="0.2">
      <c r="A36" s="25" t="s">
        <v>5</v>
      </c>
      <c r="B36" s="26" t="s">
        <v>11</v>
      </c>
      <c r="C36" s="27">
        <f t="shared" si="5"/>
        <v>84147</v>
      </c>
      <c r="D36" s="27">
        <f t="shared" si="3"/>
        <v>69999</v>
      </c>
      <c r="E36" s="28">
        <v>56410</v>
      </c>
      <c r="F36" s="29">
        <v>13589</v>
      </c>
      <c r="G36" s="29">
        <v>14148</v>
      </c>
      <c r="H36" s="29"/>
      <c r="I36" s="29"/>
      <c r="J36" s="29"/>
      <c r="K36" s="27"/>
      <c r="L36" s="27"/>
      <c r="M36" s="27"/>
    </row>
    <row r="37" spans="1:13" s="7" customFormat="1" ht="15.75" customHeight="1" x14ac:dyDescent="0.2">
      <c r="A37" s="25"/>
      <c r="B37" s="25"/>
      <c r="C37" s="27">
        <f>D37+G37+H37+I37+J37+K37+L37+M37</f>
        <v>-3320</v>
      </c>
      <c r="D37" s="27">
        <f>E37+F37</f>
        <v>0</v>
      </c>
      <c r="E37" s="28"/>
      <c r="F37" s="29"/>
      <c r="G37" s="29">
        <v>-3320</v>
      </c>
      <c r="H37" s="27"/>
      <c r="I37" s="27"/>
      <c r="J37" s="27"/>
      <c r="K37" s="27"/>
      <c r="L37" s="27"/>
      <c r="M37" s="27"/>
    </row>
    <row r="38" spans="1:13" s="7" customFormat="1" ht="15.75" customHeight="1" x14ac:dyDescent="0.2">
      <c r="A38" s="92"/>
      <c r="B38" s="92"/>
      <c r="C38" s="93">
        <f>SUM(C36:C37)</f>
        <v>80827</v>
      </c>
      <c r="D38" s="93">
        <f t="shared" ref="D38" si="47">SUM(D36:D37)</f>
        <v>69999</v>
      </c>
      <c r="E38" s="93">
        <f t="shared" ref="E38" si="48">SUM(E36:E37)</f>
        <v>56410</v>
      </c>
      <c r="F38" s="93">
        <f t="shared" ref="F38" si="49">SUM(F36:F37)</f>
        <v>13589</v>
      </c>
      <c r="G38" s="93">
        <f t="shared" ref="G38" si="50">SUM(G36:G37)</f>
        <v>10828</v>
      </c>
      <c r="H38" s="93">
        <f t="shared" ref="H38" si="51">SUM(H36:H37)</f>
        <v>0</v>
      </c>
      <c r="I38" s="93">
        <f t="shared" ref="I38" si="52">SUM(I36:I37)</f>
        <v>0</v>
      </c>
      <c r="J38" s="93">
        <f t="shared" ref="J38" si="53">SUM(J36:J37)</f>
        <v>0</v>
      </c>
      <c r="K38" s="93">
        <f t="shared" ref="K38" si="54">SUM(K36:K37)</f>
        <v>0</v>
      </c>
      <c r="L38" s="93">
        <f t="shared" ref="L38" si="55">SUM(L36:L37)</f>
        <v>0</v>
      </c>
      <c r="M38" s="93">
        <f t="shared" ref="M38" si="56">SUM(M36:M37)</f>
        <v>0</v>
      </c>
    </row>
    <row r="39" spans="1:13" s="7" customFormat="1" ht="15.75" customHeight="1" x14ac:dyDescent="0.2">
      <c r="A39" s="25" t="s">
        <v>5</v>
      </c>
      <c r="B39" s="26" t="s">
        <v>12</v>
      </c>
      <c r="C39" s="27">
        <f t="shared" si="5"/>
        <v>70548</v>
      </c>
      <c r="D39" s="27">
        <f t="shared" si="3"/>
        <v>40934</v>
      </c>
      <c r="E39" s="28">
        <v>32987</v>
      </c>
      <c r="F39" s="29">
        <v>7947</v>
      </c>
      <c r="G39" s="29">
        <v>29114</v>
      </c>
      <c r="H39" s="27"/>
      <c r="I39" s="27"/>
      <c r="J39" s="27">
        <v>500</v>
      </c>
      <c r="K39" s="27"/>
      <c r="L39" s="27"/>
      <c r="M39" s="27"/>
    </row>
    <row r="40" spans="1:13" s="7" customFormat="1" ht="15.75" customHeight="1" x14ac:dyDescent="0.2">
      <c r="A40" s="25"/>
      <c r="B40" s="25"/>
      <c r="C40" s="27">
        <f>D40+G40+H40+I40+J40+K40+L40+M40</f>
        <v>0</v>
      </c>
      <c r="D40" s="27">
        <f>E40+F40</f>
        <v>0</v>
      </c>
      <c r="E40" s="28"/>
      <c r="F40" s="29"/>
      <c r="G40" s="29"/>
      <c r="H40" s="27"/>
      <c r="I40" s="27"/>
      <c r="J40" s="27"/>
      <c r="K40" s="27"/>
      <c r="L40" s="27"/>
      <c r="M40" s="27"/>
    </row>
    <row r="41" spans="1:13" s="7" customFormat="1" ht="15.75" customHeight="1" x14ac:dyDescent="0.2">
      <c r="A41" s="92"/>
      <c r="B41" s="92"/>
      <c r="C41" s="93">
        <f>SUM(C39:C40)</f>
        <v>70548</v>
      </c>
      <c r="D41" s="93">
        <f t="shared" ref="D41" si="57">SUM(D39:D40)</f>
        <v>40934</v>
      </c>
      <c r="E41" s="93">
        <f t="shared" ref="E41" si="58">SUM(E39:E40)</f>
        <v>32987</v>
      </c>
      <c r="F41" s="93">
        <f t="shared" ref="F41" si="59">SUM(F39:F40)</f>
        <v>7947</v>
      </c>
      <c r="G41" s="93">
        <f t="shared" ref="G41" si="60">SUM(G39:G40)</f>
        <v>29114</v>
      </c>
      <c r="H41" s="93">
        <f t="shared" ref="H41" si="61">SUM(H39:H40)</f>
        <v>0</v>
      </c>
      <c r="I41" s="93">
        <f t="shared" ref="I41" si="62">SUM(I39:I40)</f>
        <v>0</v>
      </c>
      <c r="J41" s="93">
        <f t="shared" ref="J41" si="63">SUM(J39:J40)</f>
        <v>500</v>
      </c>
      <c r="K41" s="93">
        <f t="shared" ref="K41" si="64">SUM(K39:K40)</f>
        <v>0</v>
      </c>
      <c r="L41" s="93">
        <f t="shared" ref="L41" si="65">SUM(L39:L40)</f>
        <v>0</v>
      </c>
      <c r="M41" s="93">
        <f t="shared" ref="M41" si="66">SUM(M39:M40)</f>
        <v>0</v>
      </c>
    </row>
    <row r="42" spans="1:13" s="7" customFormat="1" ht="15.75" customHeight="1" x14ac:dyDescent="0.2">
      <c r="A42" s="25" t="s">
        <v>5</v>
      </c>
      <c r="B42" s="26" t="s">
        <v>13</v>
      </c>
      <c r="C42" s="27">
        <f t="shared" si="5"/>
        <v>99224</v>
      </c>
      <c r="D42" s="27">
        <f t="shared" si="3"/>
        <v>71907</v>
      </c>
      <c r="E42" s="28">
        <v>57947</v>
      </c>
      <c r="F42" s="29">
        <v>13960</v>
      </c>
      <c r="G42" s="29">
        <v>27317</v>
      </c>
      <c r="H42" s="27"/>
      <c r="I42" s="27"/>
      <c r="J42" s="27"/>
      <c r="K42" s="27"/>
      <c r="L42" s="27"/>
      <c r="M42" s="27"/>
    </row>
    <row r="43" spans="1:13" s="7" customFormat="1" ht="15.75" customHeight="1" x14ac:dyDescent="0.2">
      <c r="A43" s="25"/>
      <c r="B43" s="25"/>
      <c r="C43" s="27">
        <f>D43+G43+H43+I43+J43+K43+L43+M43</f>
        <v>0</v>
      </c>
      <c r="D43" s="27">
        <f>E43+F43</f>
        <v>0</v>
      </c>
      <c r="E43" s="28"/>
      <c r="F43" s="29"/>
      <c r="G43" s="29"/>
      <c r="H43" s="27"/>
      <c r="I43" s="27"/>
      <c r="J43" s="27"/>
      <c r="K43" s="27"/>
      <c r="L43" s="27"/>
      <c r="M43" s="27"/>
    </row>
    <row r="44" spans="1:13" s="7" customFormat="1" ht="15.75" customHeight="1" x14ac:dyDescent="0.2">
      <c r="A44" s="92"/>
      <c r="B44" s="92"/>
      <c r="C44" s="93">
        <f>SUM(C42:C43)</f>
        <v>99224</v>
      </c>
      <c r="D44" s="93">
        <f t="shared" ref="D44" si="67">SUM(D42:D43)</f>
        <v>71907</v>
      </c>
      <c r="E44" s="93">
        <f t="shared" ref="E44" si="68">SUM(E42:E43)</f>
        <v>57947</v>
      </c>
      <c r="F44" s="93">
        <f t="shared" ref="F44" si="69">SUM(F42:F43)</f>
        <v>13960</v>
      </c>
      <c r="G44" s="93">
        <f t="shared" ref="G44" si="70">SUM(G42:G43)</f>
        <v>27317</v>
      </c>
      <c r="H44" s="93">
        <f t="shared" ref="H44" si="71">SUM(H42:H43)</f>
        <v>0</v>
      </c>
      <c r="I44" s="93">
        <f t="shared" ref="I44" si="72">SUM(I42:I43)</f>
        <v>0</v>
      </c>
      <c r="J44" s="93">
        <f t="shared" ref="J44" si="73">SUM(J42:J43)</f>
        <v>0</v>
      </c>
      <c r="K44" s="93">
        <f t="shared" ref="K44" si="74">SUM(K42:K43)</f>
        <v>0</v>
      </c>
      <c r="L44" s="93">
        <f t="shared" ref="L44" si="75">SUM(L42:L43)</f>
        <v>0</v>
      </c>
      <c r="M44" s="93">
        <f t="shared" ref="M44" si="76">SUM(M42:M43)</f>
        <v>0</v>
      </c>
    </row>
    <row r="45" spans="1:13" s="7" customFormat="1" ht="15.75" customHeight="1" x14ac:dyDescent="0.2">
      <c r="A45" s="25" t="s">
        <v>5</v>
      </c>
      <c r="B45" s="26" t="s">
        <v>14</v>
      </c>
      <c r="C45" s="27">
        <f t="shared" si="5"/>
        <v>76615</v>
      </c>
      <c r="D45" s="27">
        <f t="shared" si="3"/>
        <v>65074</v>
      </c>
      <c r="E45" s="28">
        <v>52441</v>
      </c>
      <c r="F45" s="29">
        <v>12633</v>
      </c>
      <c r="G45" s="29">
        <v>11541</v>
      </c>
      <c r="H45" s="27"/>
      <c r="I45" s="27"/>
      <c r="J45" s="27"/>
      <c r="K45" s="27"/>
      <c r="L45" s="27"/>
      <c r="M45" s="27"/>
    </row>
    <row r="46" spans="1:13" s="7" customFormat="1" ht="15.75" customHeight="1" x14ac:dyDescent="0.2">
      <c r="A46" s="25"/>
      <c r="B46" s="25"/>
      <c r="C46" s="27">
        <f>D46+G46+H46+I46+J46+K46+L46+M46</f>
        <v>0</v>
      </c>
      <c r="D46" s="27">
        <f>E46+F46</f>
        <v>0</v>
      </c>
      <c r="E46" s="28"/>
      <c r="F46" s="29"/>
      <c r="G46" s="29"/>
      <c r="H46" s="27"/>
      <c r="I46" s="27"/>
      <c r="J46" s="27"/>
      <c r="K46" s="27"/>
      <c r="L46" s="27"/>
      <c r="M46" s="27"/>
    </row>
    <row r="47" spans="1:13" s="7" customFormat="1" ht="15.75" customHeight="1" x14ac:dyDescent="0.2">
      <c r="A47" s="92"/>
      <c r="B47" s="92"/>
      <c r="C47" s="93">
        <f>SUM(C45:C46)</f>
        <v>76615</v>
      </c>
      <c r="D47" s="93">
        <f t="shared" ref="D47" si="77">SUM(D45:D46)</f>
        <v>65074</v>
      </c>
      <c r="E47" s="93">
        <f t="shared" ref="E47" si="78">SUM(E45:E46)</f>
        <v>52441</v>
      </c>
      <c r="F47" s="93">
        <f t="shared" ref="F47" si="79">SUM(F45:F46)</f>
        <v>12633</v>
      </c>
      <c r="G47" s="93">
        <f t="shared" ref="G47" si="80">SUM(G45:G46)</f>
        <v>11541</v>
      </c>
      <c r="H47" s="93">
        <f t="shared" ref="H47" si="81">SUM(H45:H46)</f>
        <v>0</v>
      </c>
      <c r="I47" s="93">
        <f t="shared" ref="I47" si="82">SUM(I45:I46)</f>
        <v>0</v>
      </c>
      <c r="J47" s="93">
        <f t="shared" ref="J47" si="83">SUM(J45:J46)</f>
        <v>0</v>
      </c>
      <c r="K47" s="93">
        <f t="shared" ref="K47" si="84">SUM(K45:K46)</f>
        <v>0</v>
      </c>
      <c r="L47" s="93">
        <f t="shared" ref="L47" si="85">SUM(L45:L46)</f>
        <v>0</v>
      </c>
      <c r="M47" s="93">
        <f t="shared" ref="M47" si="86">SUM(M45:M46)</f>
        <v>0</v>
      </c>
    </row>
    <row r="48" spans="1:13" s="7" customFormat="1" ht="15.75" customHeight="1" x14ac:dyDescent="0.2">
      <c r="A48" s="25" t="s">
        <v>5</v>
      </c>
      <c r="B48" s="26" t="s">
        <v>15</v>
      </c>
      <c r="C48" s="27">
        <f t="shared" si="5"/>
        <v>102576</v>
      </c>
      <c r="D48" s="27">
        <f t="shared" si="3"/>
        <v>73236</v>
      </c>
      <c r="E48" s="28">
        <v>59018</v>
      </c>
      <c r="F48" s="29">
        <v>14218</v>
      </c>
      <c r="G48" s="29">
        <v>28990</v>
      </c>
      <c r="H48" s="27"/>
      <c r="I48" s="27"/>
      <c r="J48" s="27">
        <v>350</v>
      </c>
      <c r="K48" s="27"/>
      <c r="L48" s="27"/>
      <c r="M48" s="27"/>
    </row>
    <row r="49" spans="1:13" s="7" customFormat="1" ht="15.75" customHeight="1" x14ac:dyDescent="0.2">
      <c r="A49" s="25"/>
      <c r="B49" s="25"/>
      <c r="C49" s="27">
        <f>D49+G49+H49+I49+J49+K49+L49+M49</f>
        <v>0</v>
      </c>
      <c r="D49" s="27">
        <f>E49+F49</f>
        <v>0</v>
      </c>
      <c r="E49" s="28"/>
      <c r="F49" s="29"/>
      <c r="G49" s="29"/>
      <c r="H49" s="27"/>
      <c r="I49" s="27"/>
      <c r="J49" s="27"/>
      <c r="K49" s="27"/>
      <c r="L49" s="27"/>
      <c r="M49" s="27"/>
    </row>
    <row r="50" spans="1:13" s="7" customFormat="1" ht="15.75" customHeight="1" x14ac:dyDescent="0.2">
      <c r="A50" s="92"/>
      <c r="B50" s="92"/>
      <c r="C50" s="93">
        <f>SUM(C48:C49)</f>
        <v>102576</v>
      </c>
      <c r="D50" s="93">
        <f t="shared" ref="D50" si="87">SUM(D48:D49)</f>
        <v>73236</v>
      </c>
      <c r="E50" s="93">
        <f t="shared" ref="E50" si="88">SUM(E48:E49)</f>
        <v>59018</v>
      </c>
      <c r="F50" s="93">
        <f t="shared" ref="F50" si="89">SUM(F48:F49)</f>
        <v>14218</v>
      </c>
      <c r="G50" s="93">
        <f t="shared" ref="G50" si="90">SUM(G48:G49)</f>
        <v>28990</v>
      </c>
      <c r="H50" s="93">
        <f t="shared" ref="H50" si="91">SUM(H48:H49)</f>
        <v>0</v>
      </c>
      <c r="I50" s="93">
        <f t="shared" ref="I50" si="92">SUM(I48:I49)</f>
        <v>0</v>
      </c>
      <c r="J50" s="93">
        <f t="shared" ref="J50" si="93">SUM(J48:J49)</f>
        <v>350</v>
      </c>
      <c r="K50" s="93">
        <f t="shared" ref="K50" si="94">SUM(K48:K49)</f>
        <v>0</v>
      </c>
      <c r="L50" s="93">
        <f t="shared" ref="L50" si="95">SUM(L48:L49)</f>
        <v>0</v>
      </c>
      <c r="M50" s="93">
        <f t="shared" ref="M50" si="96">SUM(M48:M49)</f>
        <v>0</v>
      </c>
    </row>
    <row r="51" spans="1:13" s="7" customFormat="1" ht="15.75" customHeight="1" x14ac:dyDescent="0.2">
      <c r="A51" s="25" t="s">
        <v>5</v>
      </c>
      <c r="B51" s="25" t="s">
        <v>16</v>
      </c>
      <c r="C51" s="27">
        <f t="shared" si="5"/>
        <v>67816</v>
      </c>
      <c r="D51" s="27">
        <f t="shared" si="3"/>
        <v>39761</v>
      </c>
      <c r="E51" s="28">
        <v>32042</v>
      </c>
      <c r="F51" s="29">
        <v>7719</v>
      </c>
      <c r="G51" s="29">
        <v>28055</v>
      </c>
      <c r="H51" s="27"/>
      <c r="I51" s="27"/>
      <c r="J51" s="27"/>
      <c r="K51" s="27"/>
      <c r="L51" s="27"/>
      <c r="M51" s="27"/>
    </row>
    <row r="52" spans="1:13" s="7" customFormat="1" ht="15.75" customHeight="1" x14ac:dyDescent="0.2">
      <c r="A52" s="25"/>
      <c r="B52" s="25"/>
      <c r="C52" s="27">
        <f>D52+G52+H52+I52+J52+K52+L52+M52</f>
        <v>0</v>
      </c>
      <c r="D52" s="27">
        <f>E52+F52</f>
        <v>0</v>
      </c>
      <c r="E52" s="28"/>
      <c r="F52" s="29"/>
      <c r="G52" s="29"/>
      <c r="H52" s="27"/>
      <c r="I52" s="27"/>
      <c r="J52" s="27"/>
      <c r="K52" s="27"/>
      <c r="L52" s="27"/>
      <c r="M52" s="27"/>
    </row>
    <row r="53" spans="1:13" s="7" customFormat="1" ht="15.75" customHeight="1" x14ac:dyDescent="0.2">
      <c r="A53" s="92"/>
      <c r="B53" s="92"/>
      <c r="C53" s="93">
        <f>SUM(C51:C52)</f>
        <v>67816</v>
      </c>
      <c r="D53" s="93">
        <f t="shared" ref="D53" si="97">SUM(D51:D52)</f>
        <v>39761</v>
      </c>
      <c r="E53" s="93">
        <f t="shared" ref="E53" si="98">SUM(E51:E52)</f>
        <v>32042</v>
      </c>
      <c r="F53" s="93">
        <f t="shared" ref="F53" si="99">SUM(F51:F52)</f>
        <v>7719</v>
      </c>
      <c r="G53" s="93">
        <f t="shared" ref="G53" si="100">SUM(G51:G52)</f>
        <v>28055</v>
      </c>
      <c r="H53" s="93">
        <f t="shared" ref="H53" si="101">SUM(H51:H52)</f>
        <v>0</v>
      </c>
      <c r="I53" s="93">
        <f t="shared" ref="I53" si="102">SUM(I51:I52)</f>
        <v>0</v>
      </c>
      <c r="J53" s="93">
        <f t="shared" ref="J53" si="103">SUM(J51:J52)</f>
        <v>0</v>
      </c>
      <c r="K53" s="93">
        <f t="shared" ref="K53" si="104">SUM(K51:K52)</f>
        <v>0</v>
      </c>
      <c r="L53" s="93">
        <f t="shared" ref="L53" si="105">SUM(L51:L52)</f>
        <v>0</v>
      </c>
      <c r="M53" s="93">
        <f t="shared" ref="M53" si="106">SUM(M51:M52)</f>
        <v>0</v>
      </c>
    </row>
    <row r="54" spans="1:13" s="7" customFormat="1" ht="15.75" customHeight="1" x14ac:dyDescent="0.2">
      <c r="A54" s="26" t="s">
        <v>5</v>
      </c>
      <c r="B54" s="26" t="s">
        <v>17</v>
      </c>
      <c r="C54" s="29">
        <f t="shared" si="5"/>
        <v>49257</v>
      </c>
      <c r="D54" s="29">
        <f t="shared" si="3"/>
        <v>37825</v>
      </c>
      <c r="E54" s="28">
        <v>30482</v>
      </c>
      <c r="F54" s="29">
        <v>7343</v>
      </c>
      <c r="G54" s="29">
        <v>11082</v>
      </c>
      <c r="H54" s="29"/>
      <c r="I54" s="29"/>
      <c r="J54" s="29">
        <v>350</v>
      </c>
      <c r="K54" s="29"/>
      <c r="L54" s="29"/>
      <c r="M54" s="29"/>
    </row>
    <row r="55" spans="1:13" s="7" customFormat="1" ht="15.75" customHeight="1" x14ac:dyDescent="0.2">
      <c r="A55" s="25"/>
      <c r="B55" s="25"/>
      <c r="C55" s="27">
        <f>D55+G55+H55+I55+J55+K55+L55+M55</f>
        <v>0</v>
      </c>
      <c r="D55" s="27">
        <f>E55+F55</f>
        <v>0</v>
      </c>
      <c r="E55" s="28"/>
      <c r="F55" s="29"/>
      <c r="G55" s="29"/>
      <c r="H55" s="27"/>
      <c r="I55" s="27"/>
      <c r="J55" s="27"/>
      <c r="K55" s="27"/>
      <c r="L55" s="27"/>
      <c r="M55" s="27"/>
    </row>
    <row r="56" spans="1:13" s="7" customFormat="1" ht="15.75" customHeight="1" x14ac:dyDescent="0.2">
      <c r="A56" s="92"/>
      <c r="B56" s="92"/>
      <c r="C56" s="93">
        <f>SUM(C54:C55)</f>
        <v>49257</v>
      </c>
      <c r="D56" s="93">
        <f t="shared" ref="D56" si="107">SUM(D54:D55)</f>
        <v>37825</v>
      </c>
      <c r="E56" s="93">
        <f t="shared" ref="E56" si="108">SUM(E54:E55)</f>
        <v>30482</v>
      </c>
      <c r="F56" s="93">
        <f t="shared" ref="F56" si="109">SUM(F54:F55)</f>
        <v>7343</v>
      </c>
      <c r="G56" s="93">
        <f t="shared" ref="G56" si="110">SUM(G54:G55)</f>
        <v>11082</v>
      </c>
      <c r="H56" s="93">
        <f t="shared" ref="H56" si="111">SUM(H54:H55)</f>
        <v>0</v>
      </c>
      <c r="I56" s="93">
        <f t="shared" ref="I56" si="112">SUM(I54:I55)</f>
        <v>0</v>
      </c>
      <c r="J56" s="93">
        <f t="shared" ref="J56" si="113">SUM(J54:J55)</f>
        <v>350</v>
      </c>
      <c r="K56" s="93">
        <f t="shared" ref="K56" si="114">SUM(K54:K55)</f>
        <v>0</v>
      </c>
      <c r="L56" s="93">
        <f t="shared" ref="L56" si="115">SUM(L54:L55)</f>
        <v>0</v>
      </c>
      <c r="M56" s="93">
        <f t="shared" ref="M56" si="116">SUM(M54:M55)</f>
        <v>0</v>
      </c>
    </row>
    <row r="57" spans="1:13" s="7" customFormat="1" ht="15.75" customHeight="1" x14ac:dyDescent="0.2">
      <c r="A57" s="25" t="s">
        <v>5</v>
      </c>
      <c r="B57" s="25" t="s">
        <v>169</v>
      </c>
      <c r="C57" s="27">
        <f t="shared" si="5"/>
        <v>20000</v>
      </c>
      <c r="D57" s="27">
        <f t="shared" si="3"/>
        <v>0</v>
      </c>
      <c r="E57" s="30"/>
      <c r="F57" s="27"/>
      <c r="G57" s="27">
        <v>20000</v>
      </c>
      <c r="H57" s="27"/>
      <c r="I57" s="27"/>
      <c r="J57" s="27"/>
      <c r="K57" s="27"/>
      <c r="L57" s="27"/>
      <c r="M57" s="27"/>
    </row>
    <row r="58" spans="1:13" s="7" customFormat="1" ht="15.75" customHeight="1" x14ac:dyDescent="0.2">
      <c r="A58" s="25"/>
      <c r="B58" s="25"/>
      <c r="C58" s="27">
        <f>D58+G58+H58+I58+J58+K58+L58+M58</f>
        <v>0</v>
      </c>
      <c r="D58" s="27">
        <f>E58+F58</f>
        <v>0</v>
      </c>
      <c r="E58" s="28"/>
      <c r="F58" s="29"/>
      <c r="G58" s="29"/>
      <c r="H58" s="27"/>
      <c r="I58" s="27"/>
      <c r="J58" s="27"/>
      <c r="K58" s="27"/>
      <c r="L58" s="27"/>
      <c r="M58" s="27"/>
    </row>
    <row r="59" spans="1:13" s="7" customFormat="1" ht="15.75" customHeight="1" x14ac:dyDescent="0.2">
      <c r="A59" s="92"/>
      <c r="B59" s="92"/>
      <c r="C59" s="93">
        <f>SUM(C57:C58)</f>
        <v>20000</v>
      </c>
      <c r="D59" s="93">
        <f t="shared" ref="D59" si="117">SUM(D57:D58)</f>
        <v>0</v>
      </c>
      <c r="E59" s="93">
        <f t="shared" ref="E59" si="118">SUM(E57:E58)</f>
        <v>0</v>
      </c>
      <c r="F59" s="93">
        <f t="shared" ref="F59" si="119">SUM(F57:F58)</f>
        <v>0</v>
      </c>
      <c r="G59" s="93">
        <f t="shared" ref="G59" si="120">SUM(G57:G58)</f>
        <v>20000</v>
      </c>
      <c r="H59" s="93">
        <f t="shared" ref="H59" si="121">SUM(H57:H58)</f>
        <v>0</v>
      </c>
      <c r="I59" s="93">
        <f t="shared" ref="I59" si="122">SUM(I57:I58)</f>
        <v>0</v>
      </c>
      <c r="J59" s="93">
        <f t="shared" ref="J59" si="123">SUM(J57:J58)</f>
        <v>0</v>
      </c>
      <c r="K59" s="93">
        <f t="shared" ref="K59" si="124">SUM(K57:K58)</f>
        <v>0</v>
      </c>
      <c r="L59" s="93">
        <f t="shared" ref="L59" si="125">SUM(L57:L58)</f>
        <v>0</v>
      </c>
      <c r="M59" s="93">
        <f t="shared" ref="M59" si="126">SUM(M57:M58)</f>
        <v>0</v>
      </c>
    </row>
    <row r="60" spans="1:13" s="7" customFormat="1" ht="15.75" customHeight="1" x14ac:dyDescent="0.2">
      <c r="A60" s="25" t="s">
        <v>197</v>
      </c>
      <c r="B60" s="25" t="s">
        <v>237</v>
      </c>
      <c r="C60" s="27">
        <f t="shared" si="5"/>
        <v>28549</v>
      </c>
      <c r="D60" s="27">
        <f t="shared" si="3"/>
        <v>25583</v>
      </c>
      <c r="E60" s="30">
        <v>20636</v>
      </c>
      <c r="F60" s="27">
        <v>4947</v>
      </c>
      <c r="G60" s="27">
        <v>2966</v>
      </c>
      <c r="H60" s="27"/>
      <c r="I60" s="27"/>
      <c r="J60" s="31"/>
      <c r="K60" s="27"/>
      <c r="L60" s="27"/>
      <c r="M60" s="27"/>
    </row>
    <row r="61" spans="1:13" s="7" customFormat="1" ht="15.75" customHeight="1" x14ac:dyDescent="0.2">
      <c r="A61" s="25"/>
      <c r="B61" s="25"/>
      <c r="C61" s="27">
        <f>D61+G61+H61+I61+J61+K61+L61+M61</f>
        <v>0</v>
      </c>
      <c r="D61" s="27">
        <f>E61+F61</f>
        <v>0</v>
      </c>
      <c r="E61" s="28"/>
      <c r="F61" s="29"/>
      <c r="G61" s="29"/>
      <c r="H61" s="27"/>
      <c r="I61" s="27"/>
      <c r="J61" s="27"/>
      <c r="K61" s="27"/>
      <c r="L61" s="27"/>
      <c r="M61" s="27"/>
    </row>
    <row r="62" spans="1:13" s="7" customFormat="1" ht="15.75" customHeight="1" x14ac:dyDescent="0.2">
      <c r="A62" s="92"/>
      <c r="B62" s="92"/>
      <c r="C62" s="93">
        <f>SUM(C60:C61)</f>
        <v>28549</v>
      </c>
      <c r="D62" s="93">
        <f t="shared" ref="D62" si="127">SUM(D60:D61)</f>
        <v>25583</v>
      </c>
      <c r="E62" s="93">
        <f t="shared" ref="E62" si="128">SUM(E60:E61)</f>
        <v>20636</v>
      </c>
      <c r="F62" s="93">
        <f t="shared" ref="F62" si="129">SUM(F60:F61)</f>
        <v>4947</v>
      </c>
      <c r="G62" s="93">
        <f t="shared" ref="G62" si="130">SUM(G60:G61)</f>
        <v>2966</v>
      </c>
      <c r="H62" s="93">
        <f t="shared" ref="H62" si="131">SUM(H60:H61)</f>
        <v>0</v>
      </c>
      <c r="I62" s="93">
        <f t="shared" ref="I62" si="132">SUM(I60:I61)</f>
        <v>0</v>
      </c>
      <c r="J62" s="93">
        <f t="shared" ref="J62" si="133">SUM(J60:J61)</f>
        <v>0</v>
      </c>
      <c r="K62" s="93">
        <f t="shared" ref="K62" si="134">SUM(K60:K61)</f>
        <v>0</v>
      </c>
      <c r="L62" s="93">
        <f t="shared" ref="L62" si="135">SUM(L60:L61)</f>
        <v>0</v>
      </c>
      <c r="M62" s="93">
        <f t="shared" ref="M62" si="136">SUM(M60:M61)</f>
        <v>0</v>
      </c>
    </row>
    <row r="63" spans="1:13" s="7" customFormat="1" ht="15.75" customHeight="1" x14ac:dyDescent="0.2">
      <c r="A63" s="32" t="s">
        <v>91</v>
      </c>
      <c r="B63" s="33" t="s">
        <v>92</v>
      </c>
      <c r="C63" s="34">
        <f>SUM(D63,G63,H63:M63)</f>
        <v>100000</v>
      </c>
      <c r="D63" s="27">
        <f t="shared" si="3"/>
        <v>0</v>
      </c>
      <c r="E63" s="30"/>
      <c r="F63" s="27"/>
      <c r="G63" s="27">
        <v>90000</v>
      </c>
      <c r="H63" s="29"/>
      <c r="I63" s="29">
        <v>10000</v>
      </c>
      <c r="J63" s="27"/>
      <c r="K63" s="27"/>
      <c r="L63" s="27"/>
      <c r="M63" s="27"/>
    </row>
    <row r="64" spans="1:13" s="7" customFormat="1" ht="15.75" customHeight="1" x14ac:dyDescent="0.2">
      <c r="A64" s="25"/>
      <c r="B64" s="25"/>
      <c r="C64" s="27">
        <f>D64+G64+H64+I64+J64+K64+L64+M64</f>
        <v>-42000</v>
      </c>
      <c r="D64" s="27">
        <f>E64+F64</f>
        <v>0</v>
      </c>
      <c r="E64" s="28"/>
      <c r="F64" s="29"/>
      <c r="G64" s="29">
        <v>-32000</v>
      </c>
      <c r="H64" s="27"/>
      <c r="I64" s="27">
        <v>-10000</v>
      </c>
      <c r="J64" s="27"/>
      <c r="K64" s="27"/>
      <c r="L64" s="27"/>
      <c r="M64" s="27"/>
    </row>
    <row r="65" spans="1:13" s="7" customFormat="1" ht="15.75" customHeight="1" x14ac:dyDescent="0.2">
      <c r="A65" s="92"/>
      <c r="B65" s="92"/>
      <c r="C65" s="93">
        <f>SUM(C63:C64)</f>
        <v>58000</v>
      </c>
      <c r="D65" s="93">
        <f t="shared" ref="D65" si="137">SUM(D63:D64)</f>
        <v>0</v>
      </c>
      <c r="E65" s="93">
        <f t="shared" ref="E65" si="138">SUM(E63:E64)</f>
        <v>0</v>
      </c>
      <c r="F65" s="93">
        <f t="shared" ref="F65" si="139">SUM(F63:F64)</f>
        <v>0</v>
      </c>
      <c r="G65" s="93">
        <f t="shared" ref="G65" si="140">SUM(G63:G64)</f>
        <v>58000</v>
      </c>
      <c r="H65" s="93">
        <f t="shared" ref="H65" si="141">SUM(H63:H64)</f>
        <v>0</v>
      </c>
      <c r="I65" s="93">
        <f t="shared" ref="I65" si="142">SUM(I63:I64)</f>
        <v>0</v>
      </c>
      <c r="J65" s="93">
        <f t="shared" ref="J65" si="143">SUM(J63:J64)</f>
        <v>0</v>
      </c>
      <c r="K65" s="93">
        <f t="shared" ref="K65" si="144">SUM(K63:K64)</f>
        <v>0</v>
      </c>
      <c r="L65" s="93">
        <f t="shared" ref="L65" si="145">SUM(L63:L64)</f>
        <v>0</v>
      </c>
      <c r="M65" s="93">
        <f t="shared" ref="M65" si="146">SUM(M63:M64)</f>
        <v>0</v>
      </c>
    </row>
    <row r="66" spans="1:13" s="7" customFormat="1" ht="24" customHeight="1" x14ac:dyDescent="0.2">
      <c r="A66" s="32" t="s">
        <v>94</v>
      </c>
      <c r="B66" s="33" t="s">
        <v>95</v>
      </c>
      <c r="C66" s="34">
        <f t="shared" si="5"/>
        <v>500000</v>
      </c>
      <c r="D66" s="27">
        <f t="shared" si="3"/>
        <v>0</v>
      </c>
      <c r="E66" s="30"/>
      <c r="F66" s="27"/>
      <c r="G66" s="29">
        <v>500000</v>
      </c>
      <c r="H66" s="27"/>
      <c r="I66" s="27"/>
      <c r="J66" s="27"/>
      <c r="K66" s="27"/>
      <c r="L66" s="27"/>
      <c r="M66" s="27"/>
    </row>
    <row r="67" spans="1:13" s="7" customFormat="1" ht="15.75" customHeight="1" x14ac:dyDescent="0.2">
      <c r="A67" s="25"/>
      <c r="B67" s="25"/>
      <c r="C67" s="27">
        <f>D67+G67+H67+I67+J67+K67+L67+M67</f>
        <v>-275147</v>
      </c>
      <c r="D67" s="27">
        <f>E67+F67</f>
        <v>0</v>
      </c>
      <c r="E67" s="28"/>
      <c r="F67" s="29"/>
      <c r="G67" s="29">
        <v>-275147</v>
      </c>
      <c r="H67" s="27"/>
      <c r="I67" s="27"/>
      <c r="J67" s="27"/>
      <c r="K67" s="27"/>
      <c r="L67" s="27"/>
      <c r="M67" s="27"/>
    </row>
    <row r="68" spans="1:13" s="7" customFormat="1" ht="15.75" customHeight="1" x14ac:dyDescent="0.2">
      <c r="A68" s="92"/>
      <c r="B68" s="92"/>
      <c r="C68" s="95">
        <f>SUM(C66:C67)</f>
        <v>224853</v>
      </c>
      <c r="D68" s="95">
        <f t="shared" ref="D68:M68" si="147">SUM(D66:D67)</f>
        <v>0</v>
      </c>
      <c r="E68" s="95">
        <f t="shared" si="147"/>
        <v>0</v>
      </c>
      <c r="F68" s="95">
        <f t="shared" si="147"/>
        <v>0</v>
      </c>
      <c r="G68" s="95">
        <f t="shared" si="147"/>
        <v>224853</v>
      </c>
      <c r="H68" s="95">
        <f t="shared" si="147"/>
        <v>0</v>
      </c>
      <c r="I68" s="95">
        <f t="shared" si="147"/>
        <v>0</v>
      </c>
      <c r="J68" s="95">
        <f t="shared" si="147"/>
        <v>0</v>
      </c>
      <c r="K68" s="95">
        <f t="shared" si="147"/>
        <v>0</v>
      </c>
      <c r="L68" s="95">
        <f t="shared" si="147"/>
        <v>0</v>
      </c>
      <c r="M68" s="95">
        <f t="shared" si="147"/>
        <v>0</v>
      </c>
    </row>
    <row r="69" spans="1:13" s="7" customFormat="1" ht="15.75" customHeight="1" x14ac:dyDescent="0.2">
      <c r="A69" s="35" t="s">
        <v>119</v>
      </c>
      <c r="B69" s="35" t="s">
        <v>120</v>
      </c>
      <c r="C69" s="23">
        <f t="shared" ref="C69:M70" si="148">C66+C63+C15</f>
        <v>3425610</v>
      </c>
      <c r="D69" s="23">
        <f t="shared" si="148"/>
        <v>1891244</v>
      </c>
      <c r="E69" s="23">
        <f t="shared" si="148"/>
        <v>1507992</v>
      </c>
      <c r="F69" s="23">
        <f t="shared" si="148"/>
        <v>383252</v>
      </c>
      <c r="G69" s="23">
        <f t="shared" si="148"/>
        <v>1411094</v>
      </c>
      <c r="H69" s="23">
        <f t="shared" si="148"/>
        <v>0</v>
      </c>
      <c r="I69" s="23">
        <f t="shared" si="148"/>
        <v>10000</v>
      </c>
      <c r="J69" s="23">
        <f t="shared" si="148"/>
        <v>110772</v>
      </c>
      <c r="K69" s="23">
        <f t="shared" si="148"/>
        <v>0</v>
      </c>
      <c r="L69" s="23">
        <f t="shared" si="148"/>
        <v>2500</v>
      </c>
      <c r="M69" s="23">
        <f t="shared" si="148"/>
        <v>0</v>
      </c>
    </row>
    <row r="70" spans="1:13" s="7" customFormat="1" ht="15.75" customHeight="1" x14ac:dyDescent="0.2">
      <c r="A70" s="33"/>
      <c r="B70" s="33"/>
      <c r="C70" s="23">
        <f t="shared" si="148"/>
        <v>-303219</v>
      </c>
      <c r="D70" s="23">
        <f t="shared" si="148"/>
        <v>0</v>
      </c>
      <c r="E70" s="23">
        <f t="shared" si="148"/>
        <v>0</v>
      </c>
      <c r="F70" s="23">
        <f t="shared" si="148"/>
        <v>0</v>
      </c>
      <c r="G70" s="23">
        <f t="shared" si="148"/>
        <v>-323532</v>
      </c>
      <c r="H70" s="23">
        <f t="shared" si="148"/>
        <v>0</v>
      </c>
      <c r="I70" s="23">
        <f t="shared" si="148"/>
        <v>-10000</v>
      </c>
      <c r="J70" s="23">
        <f t="shared" si="148"/>
        <v>30313</v>
      </c>
      <c r="K70" s="23">
        <f t="shared" si="148"/>
        <v>0</v>
      </c>
      <c r="L70" s="23">
        <f t="shared" si="148"/>
        <v>0</v>
      </c>
      <c r="M70" s="23">
        <f t="shared" si="148"/>
        <v>0</v>
      </c>
    </row>
    <row r="71" spans="1:13" s="7" customFormat="1" ht="15.75" customHeight="1" x14ac:dyDescent="0.2">
      <c r="A71" s="94"/>
      <c r="B71" s="94"/>
      <c r="C71" s="95">
        <f>SUM(C69,C70)</f>
        <v>3122391</v>
      </c>
      <c r="D71" s="95">
        <f t="shared" ref="D71:M71" si="149">SUM(D69,D70)</f>
        <v>1891244</v>
      </c>
      <c r="E71" s="95">
        <f t="shared" si="149"/>
        <v>1507992</v>
      </c>
      <c r="F71" s="95">
        <f t="shared" si="149"/>
        <v>383252</v>
      </c>
      <c r="G71" s="95">
        <f t="shared" si="149"/>
        <v>1087562</v>
      </c>
      <c r="H71" s="95">
        <f t="shared" si="149"/>
        <v>0</v>
      </c>
      <c r="I71" s="95">
        <f t="shared" si="149"/>
        <v>0</v>
      </c>
      <c r="J71" s="95">
        <f t="shared" si="149"/>
        <v>141085</v>
      </c>
      <c r="K71" s="95">
        <f t="shared" si="149"/>
        <v>0</v>
      </c>
      <c r="L71" s="95">
        <f t="shared" si="149"/>
        <v>2500</v>
      </c>
      <c r="M71" s="95">
        <f t="shared" si="149"/>
        <v>0</v>
      </c>
    </row>
    <row r="72" spans="1:13" s="7" customFormat="1" ht="15.75" customHeight="1" x14ac:dyDescent="0.2">
      <c r="A72" s="32" t="s">
        <v>18</v>
      </c>
      <c r="B72" s="33" t="s">
        <v>19</v>
      </c>
      <c r="C72" s="34">
        <f>SUM(D72,G72,H72:M72)</f>
        <v>270930</v>
      </c>
      <c r="D72" s="34">
        <f t="shared" si="3"/>
        <v>227174</v>
      </c>
      <c r="E72" s="36">
        <v>179043</v>
      </c>
      <c r="F72" s="34">
        <v>48131</v>
      </c>
      <c r="G72" s="34">
        <v>40884</v>
      </c>
      <c r="H72" s="34"/>
      <c r="I72" s="34"/>
      <c r="J72" s="34">
        <v>2872</v>
      </c>
      <c r="K72" s="34"/>
      <c r="L72" s="34"/>
      <c r="M72" s="34"/>
    </row>
    <row r="73" spans="1:13" s="7" customFormat="1" ht="15.75" customHeight="1" x14ac:dyDescent="0.2">
      <c r="A73" s="25"/>
      <c r="B73" s="25"/>
      <c r="C73" s="27">
        <f>D73+G73+H73+I73+J73+K73+L73+M73</f>
        <v>0</v>
      </c>
      <c r="D73" s="27">
        <f>SUM(E73,F73)</f>
        <v>0</v>
      </c>
      <c r="E73" s="28"/>
      <c r="F73" s="29"/>
      <c r="G73" s="29"/>
      <c r="H73" s="27"/>
      <c r="I73" s="27"/>
      <c r="J73" s="27"/>
      <c r="K73" s="27"/>
      <c r="L73" s="27"/>
      <c r="M73" s="27"/>
    </row>
    <row r="74" spans="1:13" s="7" customFormat="1" ht="15.75" customHeight="1" x14ac:dyDescent="0.2">
      <c r="A74" s="92"/>
      <c r="B74" s="92"/>
      <c r="C74" s="95">
        <f>SUM(C72:C73)</f>
        <v>270930</v>
      </c>
      <c r="D74" s="95">
        <f t="shared" ref="D74" si="150">SUM(D72:D73)</f>
        <v>227174</v>
      </c>
      <c r="E74" s="95">
        <f t="shared" ref="E74" si="151">SUM(E72:E73)</f>
        <v>179043</v>
      </c>
      <c r="F74" s="95">
        <f t="shared" ref="F74" si="152">SUM(F72:F73)</f>
        <v>48131</v>
      </c>
      <c r="G74" s="95">
        <f t="shared" ref="G74" si="153">SUM(G72:G73)</f>
        <v>40884</v>
      </c>
      <c r="H74" s="95">
        <f t="shared" ref="H74" si="154">SUM(H72:H73)</f>
        <v>0</v>
      </c>
      <c r="I74" s="95">
        <f t="shared" ref="I74" si="155">SUM(I72:I73)</f>
        <v>0</v>
      </c>
      <c r="J74" s="95">
        <f t="shared" ref="J74" si="156">SUM(J72:J73)</f>
        <v>2872</v>
      </c>
      <c r="K74" s="95">
        <f t="shared" ref="K74" si="157">SUM(K72:K73)</f>
        <v>0</v>
      </c>
      <c r="L74" s="95">
        <f t="shared" ref="L74" si="158">SUM(L72:L73)</f>
        <v>0</v>
      </c>
      <c r="M74" s="95">
        <f t="shared" ref="M74" si="159">SUM(M72:M73)</f>
        <v>0</v>
      </c>
    </row>
    <row r="75" spans="1:13" s="7" customFormat="1" ht="24" customHeight="1" x14ac:dyDescent="0.2">
      <c r="A75" s="35" t="s">
        <v>20</v>
      </c>
      <c r="B75" s="35" t="s">
        <v>21</v>
      </c>
      <c r="C75" s="23">
        <f>SUM(C76)</f>
        <v>1820</v>
      </c>
      <c r="D75" s="23">
        <f t="shared" ref="D75:M75" si="160">SUM(D76)</f>
        <v>0</v>
      </c>
      <c r="E75" s="23">
        <f t="shared" si="160"/>
        <v>0</v>
      </c>
      <c r="F75" s="23">
        <f t="shared" si="160"/>
        <v>0</v>
      </c>
      <c r="G75" s="23">
        <f t="shared" si="160"/>
        <v>1820</v>
      </c>
      <c r="H75" s="23">
        <f t="shared" si="160"/>
        <v>0</v>
      </c>
      <c r="I75" s="23">
        <f t="shared" si="160"/>
        <v>0</v>
      </c>
      <c r="J75" s="23">
        <f t="shared" si="160"/>
        <v>0</v>
      </c>
      <c r="K75" s="23">
        <f t="shared" si="160"/>
        <v>0</v>
      </c>
      <c r="L75" s="23">
        <f t="shared" si="160"/>
        <v>0</v>
      </c>
      <c r="M75" s="23">
        <f t="shared" si="160"/>
        <v>0</v>
      </c>
    </row>
    <row r="76" spans="1:13" s="7" customFormat="1" ht="15.75" customHeight="1" x14ac:dyDescent="0.2">
      <c r="A76" s="32"/>
      <c r="B76" s="26" t="s">
        <v>134</v>
      </c>
      <c r="C76" s="29">
        <f>SUM(D76,G76,H76:M76)</f>
        <v>1820</v>
      </c>
      <c r="D76" s="29">
        <f>E76+F76</f>
        <v>0</v>
      </c>
      <c r="E76" s="34"/>
      <c r="F76" s="34"/>
      <c r="G76" s="27">
        <v>1820</v>
      </c>
      <c r="H76" s="34"/>
      <c r="I76" s="34"/>
      <c r="J76" s="34"/>
      <c r="K76" s="34"/>
      <c r="L76" s="34"/>
      <c r="M76" s="34"/>
    </row>
    <row r="77" spans="1:13" s="7" customFormat="1" ht="15.75" customHeight="1" x14ac:dyDescent="0.2">
      <c r="A77" s="25"/>
      <c r="B77" s="25"/>
      <c r="C77" s="27">
        <f>D77+G77+H77+I77+J77+K77+L77+M77</f>
        <v>0</v>
      </c>
      <c r="D77" s="27">
        <f>SUM(E77,F77)</f>
        <v>0</v>
      </c>
      <c r="E77" s="28"/>
      <c r="F77" s="29"/>
      <c r="G77" s="29"/>
      <c r="H77" s="27"/>
      <c r="I77" s="27"/>
      <c r="J77" s="27"/>
      <c r="K77" s="27"/>
      <c r="L77" s="27"/>
      <c r="M77" s="27"/>
    </row>
    <row r="78" spans="1:13" s="7" customFormat="1" ht="15.75" customHeight="1" x14ac:dyDescent="0.2">
      <c r="A78" s="92"/>
      <c r="B78" s="92"/>
      <c r="C78" s="95">
        <f>SUM(C76:C77)</f>
        <v>1820</v>
      </c>
      <c r="D78" s="95">
        <f t="shared" ref="D78" si="161">SUM(D76:D77)</f>
        <v>0</v>
      </c>
      <c r="E78" s="95">
        <f t="shared" ref="E78" si="162">SUM(E76:E77)</f>
        <v>0</v>
      </c>
      <c r="F78" s="95">
        <f t="shared" ref="F78" si="163">SUM(F76:F77)</f>
        <v>0</v>
      </c>
      <c r="G78" s="95">
        <f t="shared" ref="G78" si="164">SUM(G76:G77)</f>
        <v>1820</v>
      </c>
      <c r="H78" s="95">
        <f t="shared" ref="H78" si="165">SUM(H76:H77)</f>
        <v>0</v>
      </c>
      <c r="I78" s="95">
        <f t="shared" ref="I78" si="166">SUM(I76:I77)</f>
        <v>0</v>
      </c>
      <c r="J78" s="95">
        <f t="shared" ref="J78" si="167">SUM(J76:J77)</f>
        <v>0</v>
      </c>
      <c r="K78" s="95">
        <f t="shared" ref="K78" si="168">SUM(K76:K77)</f>
        <v>0</v>
      </c>
      <c r="L78" s="95">
        <f t="shared" ref="L78" si="169">SUM(L76:L77)</f>
        <v>0</v>
      </c>
      <c r="M78" s="95">
        <f t="shared" ref="M78" si="170">SUM(M76:M77)</f>
        <v>0</v>
      </c>
    </row>
    <row r="79" spans="1:13" s="7" customFormat="1" ht="15.75" customHeight="1" x14ac:dyDescent="0.2">
      <c r="A79" s="32" t="s">
        <v>22</v>
      </c>
      <c r="B79" s="32" t="s">
        <v>23</v>
      </c>
      <c r="C79" s="34">
        <f>SUM(D79,G79,H79:M79)</f>
        <v>150069</v>
      </c>
      <c r="D79" s="34">
        <f>E79+F79</f>
        <v>137044</v>
      </c>
      <c r="E79" s="37">
        <v>110439</v>
      </c>
      <c r="F79" s="37">
        <v>26605</v>
      </c>
      <c r="G79" s="34">
        <v>13025</v>
      </c>
      <c r="H79" s="34"/>
      <c r="I79" s="34"/>
      <c r="J79" s="34"/>
      <c r="K79" s="34"/>
      <c r="L79" s="34"/>
      <c r="M79" s="34"/>
    </row>
    <row r="80" spans="1:13" s="7" customFormat="1" ht="15.75" customHeight="1" x14ac:dyDescent="0.2">
      <c r="A80" s="25"/>
      <c r="B80" s="25"/>
      <c r="C80" s="27">
        <f>D80+G80+H80+I80+J80+K80+L80+M80</f>
        <v>0</v>
      </c>
      <c r="D80" s="27">
        <f>SUM(E80,F80)</f>
        <v>0</v>
      </c>
      <c r="E80" s="28"/>
      <c r="F80" s="29"/>
      <c r="G80" s="29"/>
      <c r="H80" s="27"/>
      <c r="I80" s="27"/>
      <c r="J80" s="27"/>
      <c r="K80" s="27"/>
      <c r="L80" s="27"/>
      <c r="M80" s="27"/>
    </row>
    <row r="81" spans="1:13" s="7" customFormat="1" ht="15.75" customHeight="1" x14ac:dyDescent="0.2">
      <c r="A81" s="92"/>
      <c r="B81" s="92"/>
      <c r="C81" s="95">
        <f>SUM(C79:C80)</f>
        <v>150069</v>
      </c>
      <c r="D81" s="95">
        <f t="shared" ref="D81" si="171">SUM(D79:D80)</f>
        <v>137044</v>
      </c>
      <c r="E81" s="95">
        <f t="shared" ref="E81" si="172">SUM(E79:E80)</f>
        <v>110439</v>
      </c>
      <c r="F81" s="95">
        <f t="shared" ref="F81" si="173">SUM(F79:F80)</f>
        <v>26605</v>
      </c>
      <c r="G81" s="95">
        <f t="shared" ref="G81" si="174">SUM(G79:G80)</f>
        <v>13025</v>
      </c>
      <c r="H81" s="95">
        <f t="shared" ref="H81" si="175">SUM(H79:H80)</f>
        <v>0</v>
      </c>
      <c r="I81" s="95">
        <f t="shared" ref="I81" si="176">SUM(I79:I80)</f>
        <v>0</v>
      </c>
      <c r="J81" s="95">
        <f t="shared" ref="J81" si="177">SUM(J79:J80)</f>
        <v>0</v>
      </c>
      <c r="K81" s="95">
        <f t="shared" ref="K81" si="178">SUM(K79:K80)</f>
        <v>0</v>
      </c>
      <c r="L81" s="95">
        <f t="shared" ref="L81" si="179">SUM(L79:L80)</f>
        <v>0</v>
      </c>
      <c r="M81" s="95">
        <f t="shared" ref="M81" si="180">SUM(M79:M80)</f>
        <v>0</v>
      </c>
    </row>
    <row r="82" spans="1:13" s="7" customFormat="1" ht="15.75" customHeight="1" x14ac:dyDescent="0.2">
      <c r="A82" s="35" t="s">
        <v>121</v>
      </c>
      <c r="B82" s="35" t="s">
        <v>120</v>
      </c>
      <c r="C82" s="23">
        <f>SUM(C72,C75,C79)</f>
        <v>422819</v>
      </c>
      <c r="D82" s="23">
        <f t="shared" ref="D82:M82" si="181">SUM(D72,D75,D79)</f>
        <v>364218</v>
      </c>
      <c r="E82" s="23">
        <f t="shared" si="181"/>
        <v>289482</v>
      </c>
      <c r="F82" s="23">
        <f t="shared" si="181"/>
        <v>74736</v>
      </c>
      <c r="G82" s="23">
        <f t="shared" si="181"/>
        <v>55729</v>
      </c>
      <c r="H82" s="23">
        <f t="shared" si="181"/>
        <v>0</v>
      </c>
      <c r="I82" s="23">
        <f t="shared" si="181"/>
        <v>0</v>
      </c>
      <c r="J82" s="23">
        <f t="shared" si="181"/>
        <v>2872</v>
      </c>
      <c r="K82" s="23">
        <f t="shared" si="181"/>
        <v>0</v>
      </c>
      <c r="L82" s="23">
        <f t="shared" si="181"/>
        <v>0</v>
      </c>
      <c r="M82" s="23">
        <f t="shared" si="181"/>
        <v>0</v>
      </c>
    </row>
    <row r="83" spans="1:13" s="7" customFormat="1" ht="15.75" customHeight="1" x14ac:dyDescent="0.2">
      <c r="A83" s="25"/>
      <c r="B83" s="25"/>
      <c r="C83" s="27">
        <f>D83+G83+H83+I83+J83+K83+L83+M83</f>
        <v>0</v>
      </c>
      <c r="D83" s="27">
        <f>SUM(E83,F83)</f>
        <v>0</v>
      </c>
      <c r="E83" s="28">
        <f>SUM(E73,E77,E80)</f>
        <v>0</v>
      </c>
      <c r="F83" s="28">
        <f t="shared" ref="F83:M83" si="182">SUM(F73,F77,F80)</f>
        <v>0</v>
      </c>
      <c r="G83" s="28">
        <f t="shared" si="182"/>
        <v>0</v>
      </c>
      <c r="H83" s="28">
        <f t="shared" si="182"/>
        <v>0</v>
      </c>
      <c r="I83" s="28">
        <f t="shared" si="182"/>
        <v>0</v>
      </c>
      <c r="J83" s="28">
        <f t="shared" si="182"/>
        <v>0</v>
      </c>
      <c r="K83" s="28">
        <f t="shared" si="182"/>
        <v>0</v>
      </c>
      <c r="L83" s="28">
        <f t="shared" si="182"/>
        <v>0</v>
      </c>
      <c r="M83" s="28">
        <f t="shared" si="182"/>
        <v>0</v>
      </c>
    </row>
    <row r="84" spans="1:13" s="7" customFormat="1" ht="15.75" customHeight="1" x14ac:dyDescent="0.2">
      <c r="A84" s="92"/>
      <c r="B84" s="92"/>
      <c r="C84" s="95">
        <f>SUM(C82:C83)</f>
        <v>422819</v>
      </c>
      <c r="D84" s="95">
        <f t="shared" ref="D84" si="183">SUM(D82:D83)</f>
        <v>364218</v>
      </c>
      <c r="E84" s="95">
        <f t="shared" ref="E84" si="184">SUM(E82:E83)</f>
        <v>289482</v>
      </c>
      <c r="F84" s="95">
        <f t="shared" ref="F84" si="185">SUM(F82:F83)</f>
        <v>74736</v>
      </c>
      <c r="G84" s="95">
        <f t="shared" ref="G84" si="186">SUM(G82:G83)</f>
        <v>55729</v>
      </c>
      <c r="H84" s="95">
        <f t="shared" ref="H84" si="187">SUM(H82:H83)</f>
        <v>0</v>
      </c>
      <c r="I84" s="95">
        <f t="shared" ref="I84" si="188">SUM(I82:I83)</f>
        <v>0</v>
      </c>
      <c r="J84" s="95">
        <f t="shared" ref="J84" si="189">SUM(J82:J83)</f>
        <v>2872</v>
      </c>
      <c r="K84" s="95">
        <f t="shared" ref="K84" si="190">SUM(K82:K83)</f>
        <v>0</v>
      </c>
      <c r="L84" s="95">
        <f t="shared" ref="L84" si="191">SUM(L82:L83)</f>
        <v>0</v>
      </c>
      <c r="M84" s="95">
        <f t="shared" ref="M84" si="192">SUM(M82:M83)</f>
        <v>0</v>
      </c>
    </row>
    <row r="85" spans="1:13" s="7" customFormat="1" ht="25.5" customHeight="1" x14ac:dyDescent="0.2">
      <c r="A85" s="33" t="s">
        <v>136</v>
      </c>
      <c r="B85" s="33" t="s">
        <v>157</v>
      </c>
      <c r="C85" s="34">
        <f t="shared" ref="C85:C115" si="193">SUM(D85,G85,H85:M85)</f>
        <v>202037</v>
      </c>
      <c r="D85" s="27">
        <f t="shared" si="3"/>
        <v>85587</v>
      </c>
      <c r="E85" s="29">
        <v>68972</v>
      </c>
      <c r="F85" s="29">
        <v>16615</v>
      </c>
      <c r="G85" s="29">
        <v>41450</v>
      </c>
      <c r="H85" s="29"/>
      <c r="I85" s="29"/>
      <c r="J85" s="29">
        <v>75000</v>
      </c>
      <c r="K85" s="37"/>
      <c r="L85" s="37"/>
      <c r="M85" s="37"/>
    </row>
    <row r="86" spans="1:13" s="7" customFormat="1" ht="15.75" customHeight="1" x14ac:dyDescent="0.2">
      <c r="A86" s="25"/>
      <c r="B86" s="25"/>
      <c r="C86" s="27">
        <f>D86+G86+H86+I86+J86+K86+L86+M86</f>
        <v>-50000</v>
      </c>
      <c r="D86" s="27">
        <f>SUM(E86,F86)</f>
        <v>0</v>
      </c>
      <c r="E86" s="28"/>
      <c r="F86" s="29"/>
      <c r="G86" s="29"/>
      <c r="H86" s="27"/>
      <c r="I86" s="27"/>
      <c r="J86" s="27">
        <v>-50000</v>
      </c>
      <c r="K86" s="27"/>
      <c r="L86" s="27"/>
      <c r="M86" s="27"/>
    </row>
    <row r="87" spans="1:13" s="7" customFormat="1" ht="15.75" customHeight="1" x14ac:dyDescent="0.2">
      <c r="A87" s="92"/>
      <c r="B87" s="92"/>
      <c r="C87" s="95">
        <f>SUM(C85:C86)</f>
        <v>152037</v>
      </c>
      <c r="D87" s="95">
        <f t="shared" ref="D87" si="194">SUM(D85:D86)</f>
        <v>85587</v>
      </c>
      <c r="E87" s="95">
        <f t="shared" ref="E87" si="195">SUM(E85:E86)</f>
        <v>68972</v>
      </c>
      <c r="F87" s="95">
        <f t="shared" ref="F87" si="196">SUM(F85:F86)</f>
        <v>16615</v>
      </c>
      <c r="G87" s="95">
        <f t="shared" ref="G87" si="197">SUM(G85:G86)</f>
        <v>41450</v>
      </c>
      <c r="H87" s="95">
        <f t="shared" ref="H87" si="198">SUM(H85:H86)</f>
        <v>0</v>
      </c>
      <c r="I87" s="95">
        <f t="shared" ref="I87" si="199">SUM(I85:I86)</f>
        <v>0</v>
      </c>
      <c r="J87" s="95">
        <f t="shared" ref="J87" si="200">SUM(J85:J86)</f>
        <v>25000</v>
      </c>
      <c r="K87" s="95">
        <f t="shared" ref="K87" si="201">SUM(K85:K86)</f>
        <v>0</v>
      </c>
      <c r="L87" s="95">
        <f t="shared" ref="L87" si="202">SUM(L85:L86)</f>
        <v>0</v>
      </c>
      <c r="M87" s="95">
        <f t="shared" ref="M87" si="203">SUM(M85:M86)</f>
        <v>0</v>
      </c>
    </row>
    <row r="88" spans="1:13" s="42" customFormat="1" ht="15.75" customHeight="1" x14ac:dyDescent="0.2">
      <c r="A88" s="38" t="s">
        <v>160</v>
      </c>
      <c r="B88" s="38" t="s">
        <v>161</v>
      </c>
      <c r="C88" s="34">
        <f>SUM(D88,G88,H88:M88)</f>
        <v>48906</v>
      </c>
      <c r="D88" s="27">
        <f>SUM(E88:F88)</f>
        <v>1906</v>
      </c>
      <c r="E88" s="39">
        <v>1536</v>
      </c>
      <c r="F88" s="39">
        <v>370</v>
      </c>
      <c r="G88" s="39">
        <v>2000</v>
      </c>
      <c r="H88" s="39"/>
      <c r="I88" s="39"/>
      <c r="J88" s="39"/>
      <c r="K88" s="39">
        <v>45000</v>
      </c>
      <c r="L88" s="40"/>
      <c r="M88" s="41"/>
    </row>
    <row r="89" spans="1:13" s="7" customFormat="1" ht="15.75" customHeight="1" x14ac:dyDescent="0.2">
      <c r="A89" s="25"/>
      <c r="B89" s="25"/>
      <c r="C89" s="27">
        <f>D89+G89+H89+I89+J89+K89+L89+M89</f>
        <v>256</v>
      </c>
      <c r="D89" s="27">
        <f>SUM(E89,F89)</f>
        <v>0</v>
      </c>
      <c r="E89" s="28"/>
      <c r="F89" s="29"/>
      <c r="G89" s="29"/>
      <c r="H89" s="27"/>
      <c r="I89" s="27"/>
      <c r="J89" s="27"/>
      <c r="K89" s="27"/>
      <c r="L89" s="27">
        <v>256</v>
      </c>
      <c r="M89" s="27"/>
    </row>
    <row r="90" spans="1:13" s="7" customFormat="1" ht="15.75" customHeight="1" x14ac:dyDescent="0.2">
      <c r="A90" s="92"/>
      <c r="B90" s="92"/>
      <c r="C90" s="95">
        <f>SUM(C88:C89)</f>
        <v>49162</v>
      </c>
      <c r="D90" s="95">
        <f t="shared" ref="D90" si="204">SUM(D88:D89)</f>
        <v>1906</v>
      </c>
      <c r="E90" s="95">
        <f t="shared" ref="E90" si="205">SUM(E88:E89)</f>
        <v>1536</v>
      </c>
      <c r="F90" s="95">
        <f t="shared" ref="F90" si="206">SUM(F88:F89)</f>
        <v>370</v>
      </c>
      <c r="G90" s="95">
        <f t="shared" ref="G90" si="207">SUM(G88:G89)</f>
        <v>2000</v>
      </c>
      <c r="H90" s="95">
        <f t="shared" ref="H90" si="208">SUM(H88:H89)</f>
        <v>0</v>
      </c>
      <c r="I90" s="95">
        <f t="shared" ref="I90" si="209">SUM(I88:I89)</f>
        <v>0</v>
      </c>
      <c r="J90" s="95">
        <f t="shared" ref="J90" si="210">SUM(J88:J89)</f>
        <v>0</v>
      </c>
      <c r="K90" s="95">
        <f t="shared" ref="K90" si="211">SUM(K88:K89)</f>
        <v>45000</v>
      </c>
      <c r="L90" s="95">
        <f t="shared" ref="L90" si="212">SUM(L88:L89)</f>
        <v>256</v>
      </c>
      <c r="M90" s="95">
        <f t="shared" ref="M90" si="213">SUM(M88:M89)</f>
        <v>0</v>
      </c>
    </row>
    <row r="91" spans="1:13" s="7" customFormat="1" ht="15.75" customHeight="1" x14ac:dyDescent="0.2">
      <c r="A91" s="38" t="s">
        <v>158</v>
      </c>
      <c r="B91" s="33" t="s">
        <v>159</v>
      </c>
      <c r="C91" s="34">
        <f>SUM(D91,G91,H91:M91)</f>
        <v>105104</v>
      </c>
      <c r="D91" s="27">
        <f>SUM(E91:F91)</f>
        <v>105104</v>
      </c>
      <c r="E91" s="29">
        <v>84700</v>
      </c>
      <c r="F91" s="29">
        <v>20404</v>
      </c>
      <c r="G91" s="29"/>
      <c r="H91" s="29"/>
      <c r="I91" s="29"/>
      <c r="J91" s="29"/>
      <c r="K91" s="37"/>
      <c r="L91" s="37"/>
      <c r="M91" s="37"/>
    </row>
    <row r="92" spans="1:13" s="7" customFormat="1" ht="15.75" customHeight="1" x14ac:dyDescent="0.2">
      <c r="A92" s="25"/>
      <c r="B92" s="25"/>
      <c r="C92" s="27">
        <f>D92+G92+H92+I92+J92+K92+L92+M92</f>
        <v>0</v>
      </c>
      <c r="D92" s="27">
        <f>SUM(E92,F92)</f>
        <v>0</v>
      </c>
      <c r="E92" s="28"/>
      <c r="F92" s="29"/>
      <c r="G92" s="29"/>
      <c r="H92" s="27"/>
      <c r="I92" s="27"/>
      <c r="J92" s="27"/>
      <c r="K92" s="27"/>
      <c r="L92" s="27"/>
      <c r="M92" s="27"/>
    </row>
    <row r="93" spans="1:13" s="7" customFormat="1" ht="15.75" customHeight="1" x14ac:dyDescent="0.2">
      <c r="A93" s="92"/>
      <c r="B93" s="92"/>
      <c r="C93" s="95">
        <f>SUM(C91:C92)</f>
        <v>105104</v>
      </c>
      <c r="D93" s="95">
        <f t="shared" ref="D93" si="214">SUM(D91:D92)</f>
        <v>105104</v>
      </c>
      <c r="E93" s="95">
        <f t="shared" ref="E93" si="215">SUM(E91:E92)</f>
        <v>84700</v>
      </c>
      <c r="F93" s="95">
        <f t="shared" ref="F93" si="216">SUM(F91:F92)</f>
        <v>20404</v>
      </c>
      <c r="G93" s="95">
        <f t="shared" ref="G93" si="217">SUM(G91:G92)</f>
        <v>0</v>
      </c>
      <c r="H93" s="95">
        <f t="shared" ref="H93" si="218">SUM(H91:H92)</f>
        <v>0</v>
      </c>
      <c r="I93" s="95">
        <f t="shared" ref="I93" si="219">SUM(I91:I92)</f>
        <v>0</v>
      </c>
      <c r="J93" s="95">
        <f t="shared" ref="J93" si="220">SUM(J91:J92)</f>
        <v>0</v>
      </c>
      <c r="K93" s="95">
        <f t="shared" ref="K93" si="221">SUM(K91:K92)</f>
        <v>0</v>
      </c>
      <c r="L93" s="95">
        <f t="shared" ref="L93" si="222">SUM(L91:L92)</f>
        <v>0</v>
      </c>
      <c r="M93" s="95">
        <f t="shared" ref="M93" si="223">SUM(M91:M92)</f>
        <v>0</v>
      </c>
    </row>
    <row r="94" spans="1:13" s="7" customFormat="1" ht="15.75" customHeight="1" x14ac:dyDescent="0.2">
      <c r="A94" s="33" t="s">
        <v>123</v>
      </c>
      <c r="B94" s="33" t="s">
        <v>246</v>
      </c>
      <c r="C94" s="34">
        <f>SUM(D94,G94,H94:M94)</f>
        <v>470033</v>
      </c>
      <c r="D94" s="27">
        <f>SUM(E94:F94)</f>
        <v>0</v>
      </c>
      <c r="E94" s="29"/>
      <c r="F94" s="29"/>
      <c r="G94" s="29">
        <v>38500</v>
      </c>
      <c r="H94" s="29"/>
      <c r="I94" s="29"/>
      <c r="J94" s="29">
        <v>431533</v>
      </c>
      <c r="K94" s="37"/>
      <c r="L94" s="37"/>
      <c r="M94" s="37"/>
    </row>
    <row r="95" spans="1:13" s="7" customFormat="1" ht="15.75" customHeight="1" x14ac:dyDescent="0.2">
      <c r="A95" s="25"/>
      <c r="B95" s="25"/>
      <c r="C95" s="27">
        <f>D95+G95+H95+I95+J95+K95+L95+M95</f>
        <v>-241790</v>
      </c>
      <c r="D95" s="27">
        <f>SUM(E95,F95)</f>
        <v>0</v>
      </c>
      <c r="E95" s="28"/>
      <c r="F95" s="29"/>
      <c r="G95" s="29"/>
      <c r="H95" s="27"/>
      <c r="I95" s="27"/>
      <c r="J95" s="27">
        <v>-241790</v>
      </c>
      <c r="K95" s="27"/>
      <c r="L95" s="27"/>
      <c r="M95" s="27"/>
    </row>
    <row r="96" spans="1:13" s="7" customFormat="1" ht="15.75" customHeight="1" x14ac:dyDescent="0.2">
      <c r="A96" s="92"/>
      <c r="B96" s="92"/>
      <c r="C96" s="95">
        <f>SUM(C94:C95)</f>
        <v>228243</v>
      </c>
      <c r="D96" s="95">
        <f t="shared" ref="D96" si="224">SUM(D94:D95)</f>
        <v>0</v>
      </c>
      <c r="E96" s="95">
        <f t="shared" ref="E96" si="225">SUM(E94:E95)</f>
        <v>0</v>
      </c>
      <c r="F96" s="95">
        <f t="shared" ref="F96" si="226">SUM(F94:F95)</f>
        <v>0</v>
      </c>
      <c r="G96" s="95">
        <f t="shared" ref="G96" si="227">SUM(G94:G95)</f>
        <v>38500</v>
      </c>
      <c r="H96" s="95">
        <f t="shared" ref="H96" si="228">SUM(H94:H95)</f>
        <v>0</v>
      </c>
      <c r="I96" s="95">
        <f t="shared" ref="I96" si="229">SUM(I94:I95)</f>
        <v>0</v>
      </c>
      <c r="J96" s="95">
        <f t="shared" ref="J96" si="230">SUM(J94:J95)</f>
        <v>189743</v>
      </c>
      <c r="K96" s="95">
        <f t="shared" ref="K96" si="231">SUM(K94:K95)</f>
        <v>0</v>
      </c>
      <c r="L96" s="95">
        <f t="shared" ref="L96" si="232">SUM(L94:L95)</f>
        <v>0</v>
      </c>
      <c r="M96" s="95">
        <f t="shared" ref="M96" si="233">SUM(M94:M95)</f>
        <v>0</v>
      </c>
    </row>
    <row r="97" spans="1:13" s="7" customFormat="1" ht="15.75" customHeight="1" x14ac:dyDescent="0.2">
      <c r="A97" s="33" t="s">
        <v>123</v>
      </c>
      <c r="B97" s="33" t="s">
        <v>213</v>
      </c>
      <c r="C97" s="34">
        <f t="shared" ref="C97:C112" si="234">SUM(D97,G97,H97:M97)</f>
        <v>1215574</v>
      </c>
      <c r="D97" s="27">
        <f t="shared" ref="D97:D112" si="235">SUM(E97:F97)</f>
        <v>0</v>
      </c>
      <c r="E97" s="29"/>
      <c r="F97" s="29"/>
      <c r="G97" s="29"/>
      <c r="H97" s="29"/>
      <c r="I97" s="29"/>
      <c r="J97" s="29">
        <v>1215574</v>
      </c>
      <c r="K97" s="37"/>
      <c r="L97" s="37"/>
      <c r="M97" s="37"/>
    </row>
    <row r="98" spans="1:13" s="7" customFormat="1" ht="15.75" customHeight="1" x14ac:dyDescent="0.2">
      <c r="A98" s="25"/>
      <c r="B98" s="25"/>
      <c r="C98" s="27">
        <f>D98+G98+H98+I98+J98+K98+L98+M98</f>
        <v>6911</v>
      </c>
      <c r="D98" s="27">
        <f>SUM(E98,F98)</f>
        <v>0</v>
      </c>
      <c r="E98" s="28"/>
      <c r="F98" s="29"/>
      <c r="G98" s="29"/>
      <c r="H98" s="27"/>
      <c r="I98" s="27"/>
      <c r="J98" s="27">
        <v>6911</v>
      </c>
      <c r="K98" s="27"/>
      <c r="L98" s="27"/>
      <c r="M98" s="27"/>
    </row>
    <row r="99" spans="1:13" s="7" customFormat="1" ht="15.75" customHeight="1" x14ac:dyDescent="0.2">
      <c r="A99" s="92"/>
      <c r="B99" s="92"/>
      <c r="C99" s="95">
        <f>SUM(C97:C98)</f>
        <v>1222485</v>
      </c>
      <c r="D99" s="95">
        <f t="shared" ref="D99" si="236">SUM(D97:D98)</f>
        <v>0</v>
      </c>
      <c r="E99" s="95">
        <f t="shared" ref="E99" si="237">SUM(E97:E98)</f>
        <v>0</v>
      </c>
      <c r="F99" s="95">
        <f t="shared" ref="F99" si="238">SUM(F97:F98)</f>
        <v>0</v>
      </c>
      <c r="G99" s="95">
        <f t="shared" ref="G99" si="239">SUM(G97:G98)</f>
        <v>0</v>
      </c>
      <c r="H99" s="95">
        <f t="shared" ref="H99" si="240">SUM(H97:H98)</f>
        <v>0</v>
      </c>
      <c r="I99" s="95">
        <f t="shared" ref="I99" si="241">SUM(I97:I98)</f>
        <v>0</v>
      </c>
      <c r="J99" s="95">
        <f t="shared" ref="J99" si="242">SUM(J97:J98)</f>
        <v>1222485</v>
      </c>
      <c r="K99" s="95">
        <f t="shared" ref="K99" si="243">SUM(K97:K98)</f>
        <v>0</v>
      </c>
      <c r="L99" s="95">
        <f t="shared" ref="L99" si="244">SUM(L97:L98)</f>
        <v>0</v>
      </c>
      <c r="M99" s="95">
        <f t="shared" ref="M99" si="245">SUM(M97:M98)</f>
        <v>0</v>
      </c>
    </row>
    <row r="100" spans="1:13" s="7" customFormat="1" ht="15.75" customHeight="1" x14ac:dyDescent="0.2">
      <c r="A100" s="33" t="s">
        <v>123</v>
      </c>
      <c r="B100" s="33" t="s">
        <v>212</v>
      </c>
      <c r="C100" s="34">
        <f t="shared" si="234"/>
        <v>0</v>
      </c>
      <c r="D100" s="27">
        <f t="shared" si="235"/>
        <v>0</v>
      </c>
      <c r="E100" s="29"/>
      <c r="F100" s="29"/>
      <c r="G100" s="29"/>
      <c r="H100" s="29"/>
      <c r="I100" s="29"/>
      <c r="J100" s="29"/>
      <c r="K100" s="37"/>
      <c r="L100" s="37"/>
      <c r="M100" s="37"/>
    </row>
    <row r="101" spans="1:13" s="7" customFormat="1" ht="15.75" customHeight="1" x14ac:dyDescent="0.2">
      <c r="A101" s="25"/>
      <c r="B101" s="25"/>
      <c r="C101" s="27">
        <f>D101+G101+H101+I101+J101+K101+L101+M101</f>
        <v>0</v>
      </c>
      <c r="D101" s="27">
        <f>SUM(E101,F101)</f>
        <v>0</v>
      </c>
      <c r="E101" s="28"/>
      <c r="F101" s="29"/>
      <c r="G101" s="29"/>
      <c r="H101" s="27"/>
      <c r="I101" s="27"/>
      <c r="J101" s="27"/>
      <c r="K101" s="27"/>
      <c r="L101" s="27"/>
      <c r="M101" s="27"/>
    </row>
    <row r="102" spans="1:13" s="7" customFormat="1" ht="15.75" customHeight="1" x14ac:dyDescent="0.2">
      <c r="A102" s="92"/>
      <c r="B102" s="92"/>
      <c r="C102" s="95">
        <f>SUM(C100:C101)</f>
        <v>0</v>
      </c>
      <c r="D102" s="95">
        <f t="shared" ref="D102" si="246">SUM(D100:D101)</f>
        <v>0</v>
      </c>
      <c r="E102" s="95">
        <f t="shared" ref="E102" si="247">SUM(E100:E101)</f>
        <v>0</v>
      </c>
      <c r="F102" s="95">
        <f t="shared" ref="F102" si="248">SUM(F100:F101)</f>
        <v>0</v>
      </c>
      <c r="G102" s="95">
        <f t="shared" ref="G102" si="249">SUM(G100:G101)</f>
        <v>0</v>
      </c>
      <c r="H102" s="95">
        <f t="shared" ref="H102" si="250">SUM(H100:H101)</f>
        <v>0</v>
      </c>
      <c r="I102" s="95">
        <f t="shared" ref="I102" si="251">SUM(I100:I101)</f>
        <v>0</v>
      </c>
      <c r="J102" s="95">
        <f t="shared" ref="J102" si="252">SUM(J100:J101)</f>
        <v>0</v>
      </c>
      <c r="K102" s="95">
        <f t="shared" ref="K102" si="253">SUM(K100:K101)</f>
        <v>0</v>
      </c>
      <c r="L102" s="95">
        <f t="shared" ref="L102" si="254">SUM(L100:L101)</f>
        <v>0</v>
      </c>
      <c r="M102" s="95">
        <f t="shared" ref="M102" si="255">SUM(M100:M101)</f>
        <v>0</v>
      </c>
    </row>
    <row r="103" spans="1:13" s="7" customFormat="1" ht="15.75" customHeight="1" x14ac:dyDescent="0.2">
      <c r="A103" s="33" t="s">
        <v>189</v>
      </c>
      <c r="B103" s="33" t="s">
        <v>188</v>
      </c>
      <c r="C103" s="34">
        <f t="shared" si="234"/>
        <v>1636714</v>
      </c>
      <c r="D103" s="27">
        <f t="shared" si="235"/>
        <v>0</v>
      </c>
      <c r="E103" s="29"/>
      <c r="F103" s="29"/>
      <c r="G103" s="29"/>
      <c r="H103" s="29"/>
      <c r="I103" s="29"/>
      <c r="J103" s="29">
        <v>1636714</v>
      </c>
      <c r="K103" s="37"/>
      <c r="L103" s="37"/>
      <c r="M103" s="37"/>
    </row>
    <row r="104" spans="1:13" s="7" customFormat="1" ht="15.75" customHeight="1" x14ac:dyDescent="0.2">
      <c r="A104" s="25"/>
      <c r="B104" s="25"/>
      <c r="C104" s="27">
        <f>D104+G104+H104+I104+J104+K104+L104+M104</f>
        <v>-29000</v>
      </c>
      <c r="D104" s="27">
        <f>SUM(E104,F104)</f>
        <v>0</v>
      </c>
      <c r="E104" s="28"/>
      <c r="F104" s="29"/>
      <c r="G104" s="29"/>
      <c r="H104" s="27"/>
      <c r="I104" s="27"/>
      <c r="J104" s="27">
        <v>-29000</v>
      </c>
      <c r="K104" s="27"/>
      <c r="L104" s="27"/>
      <c r="M104" s="27"/>
    </row>
    <row r="105" spans="1:13" s="7" customFormat="1" ht="15.75" customHeight="1" x14ac:dyDescent="0.2">
      <c r="A105" s="92"/>
      <c r="B105" s="92"/>
      <c r="C105" s="95">
        <f>SUM(C103:C104)</f>
        <v>1607714</v>
      </c>
      <c r="D105" s="95">
        <f t="shared" ref="D105" si="256">SUM(D103:D104)</f>
        <v>0</v>
      </c>
      <c r="E105" s="95">
        <f t="shared" ref="E105" si="257">SUM(E103:E104)</f>
        <v>0</v>
      </c>
      <c r="F105" s="95">
        <f t="shared" ref="F105" si="258">SUM(F103:F104)</f>
        <v>0</v>
      </c>
      <c r="G105" s="95">
        <f t="shared" ref="G105" si="259">SUM(G103:G104)</f>
        <v>0</v>
      </c>
      <c r="H105" s="95">
        <f t="shared" ref="H105" si="260">SUM(H103:H104)</f>
        <v>0</v>
      </c>
      <c r="I105" s="95">
        <f t="shared" ref="I105" si="261">SUM(I103:I104)</f>
        <v>0</v>
      </c>
      <c r="J105" s="95">
        <f t="shared" ref="J105" si="262">SUM(J103:J104)</f>
        <v>1607714</v>
      </c>
      <c r="K105" s="95">
        <f t="shared" ref="K105" si="263">SUM(K103:K104)</f>
        <v>0</v>
      </c>
      <c r="L105" s="95">
        <f t="shared" ref="L105" si="264">SUM(L103:L104)</f>
        <v>0</v>
      </c>
      <c r="M105" s="95">
        <f t="shared" ref="M105" si="265">SUM(M103:M104)</f>
        <v>0</v>
      </c>
    </row>
    <row r="106" spans="1:13" s="7" customFormat="1" ht="15.75" customHeight="1" x14ac:dyDescent="0.2">
      <c r="A106" s="33" t="s">
        <v>189</v>
      </c>
      <c r="B106" s="33" t="s">
        <v>226</v>
      </c>
      <c r="C106" s="34">
        <f t="shared" si="234"/>
        <v>2812942</v>
      </c>
      <c r="D106" s="27">
        <f t="shared" si="235"/>
        <v>0</v>
      </c>
      <c r="E106" s="29"/>
      <c r="F106" s="29"/>
      <c r="G106" s="29"/>
      <c r="H106" s="29"/>
      <c r="I106" s="29"/>
      <c r="J106" s="29">
        <v>2812942</v>
      </c>
      <c r="K106" s="37"/>
      <c r="L106" s="37"/>
      <c r="M106" s="37"/>
    </row>
    <row r="107" spans="1:13" s="7" customFormat="1" ht="15.75" customHeight="1" x14ac:dyDescent="0.2">
      <c r="A107" s="25"/>
      <c r="B107" s="25"/>
      <c r="C107" s="27">
        <f>D107+G107+H107+I107+J107+K107+L107+M107</f>
        <v>0</v>
      </c>
      <c r="D107" s="27">
        <f>SUM(E107,F107)</f>
        <v>0</v>
      </c>
      <c r="E107" s="28"/>
      <c r="F107" s="29"/>
      <c r="G107" s="29"/>
      <c r="H107" s="27"/>
      <c r="I107" s="27"/>
      <c r="J107" s="27"/>
      <c r="K107" s="27"/>
      <c r="L107" s="27"/>
      <c r="M107" s="27"/>
    </row>
    <row r="108" spans="1:13" s="7" customFormat="1" ht="15.75" customHeight="1" x14ac:dyDescent="0.2">
      <c r="A108" s="92"/>
      <c r="B108" s="92"/>
      <c r="C108" s="95">
        <f>SUM(C106:C107)</f>
        <v>2812942</v>
      </c>
      <c r="D108" s="95">
        <f t="shared" ref="D108" si="266">SUM(D106:D107)</f>
        <v>0</v>
      </c>
      <c r="E108" s="95">
        <f t="shared" ref="E108" si="267">SUM(E106:E107)</f>
        <v>0</v>
      </c>
      <c r="F108" s="95">
        <f t="shared" ref="F108" si="268">SUM(F106:F107)</f>
        <v>0</v>
      </c>
      <c r="G108" s="95">
        <f t="shared" ref="G108" si="269">SUM(G106:G107)</f>
        <v>0</v>
      </c>
      <c r="H108" s="95">
        <f t="shared" ref="H108" si="270">SUM(H106:H107)</f>
        <v>0</v>
      </c>
      <c r="I108" s="95">
        <f t="shared" ref="I108" si="271">SUM(I106:I107)</f>
        <v>0</v>
      </c>
      <c r="J108" s="95">
        <f t="shared" ref="J108" si="272">SUM(J106:J107)</f>
        <v>2812942</v>
      </c>
      <c r="K108" s="95">
        <f t="shared" ref="K108" si="273">SUM(K106:K107)</f>
        <v>0</v>
      </c>
      <c r="L108" s="95">
        <f t="shared" ref="L108" si="274">SUM(L106:L107)</f>
        <v>0</v>
      </c>
      <c r="M108" s="95">
        <f t="shared" ref="M108" si="275">SUM(M106:M107)</f>
        <v>0</v>
      </c>
    </row>
    <row r="109" spans="1:13" s="7" customFormat="1" ht="25.5" customHeight="1" x14ac:dyDescent="0.2">
      <c r="A109" s="33" t="s">
        <v>189</v>
      </c>
      <c r="B109" s="33" t="s">
        <v>190</v>
      </c>
      <c r="C109" s="34">
        <f t="shared" si="234"/>
        <v>1112589</v>
      </c>
      <c r="D109" s="27">
        <f t="shared" si="235"/>
        <v>0</v>
      </c>
      <c r="E109" s="29"/>
      <c r="F109" s="29"/>
      <c r="G109" s="29"/>
      <c r="H109" s="29"/>
      <c r="I109" s="29"/>
      <c r="J109" s="29">
        <v>1112589</v>
      </c>
      <c r="K109" s="37"/>
      <c r="L109" s="37"/>
      <c r="M109" s="37"/>
    </row>
    <row r="110" spans="1:13" s="7" customFormat="1" ht="15.75" customHeight="1" x14ac:dyDescent="0.2">
      <c r="A110" s="25"/>
      <c r="B110" s="25"/>
      <c r="C110" s="27">
        <f>D110+G110+H110+I110+J110+K110+L110+M110</f>
        <v>-1905</v>
      </c>
      <c r="D110" s="27">
        <f>SUM(E110,F110)</f>
        <v>0</v>
      </c>
      <c r="E110" s="28"/>
      <c r="F110" s="29"/>
      <c r="G110" s="29"/>
      <c r="H110" s="27"/>
      <c r="I110" s="27"/>
      <c r="J110" s="27">
        <v>-1905</v>
      </c>
      <c r="K110" s="27"/>
      <c r="L110" s="27"/>
      <c r="M110" s="27"/>
    </row>
    <row r="111" spans="1:13" s="7" customFormat="1" ht="15.75" customHeight="1" x14ac:dyDescent="0.2">
      <c r="A111" s="92"/>
      <c r="B111" s="92"/>
      <c r="C111" s="95">
        <f>SUM(C109:C110)</f>
        <v>1110684</v>
      </c>
      <c r="D111" s="95">
        <f t="shared" ref="D111" si="276">SUM(D109:D110)</f>
        <v>0</v>
      </c>
      <c r="E111" s="95">
        <f t="shared" ref="E111" si="277">SUM(E109:E110)</f>
        <v>0</v>
      </c>
      <c r="F111" s="95">
        <f t="shared" ref="F111" si="278">SUM(F109:F110)</f>
        <v>0</v>
      </c>
      <c r="G111" s="95">
        <f t="shared" ref="G111" si="279">SUM(G109:G110)</f>
        <v>0</v>
      </c>
      <c r="H111" s="95">
        <f t="shared" ref="H111" si="280">SUM(H109:H110)</f>
        <v>0</v>
      </c>
      <c r="I111" s="95">
        <f t="shared" ref="I111" si="281">SUM(I109:I110)</f>
        <v>0</v>
      </c>
      <c r="J111" s="95">
        <f t="shared" ref="J111" si="282">SUM(J109:J110)</f>
        <v>1110684</v>
      </c>
      <c r="K111" s="95">
        <f t="shared" ref="K111" si="283">SUM(K109:K110)</f>
        <v>0</v>
      </c>
      <c r="L111" s="95">
        <f t="shared" ref="L111" si="284">SUM(L109:L110)</f>
        <v>0</v>
      </c>
      <c r="M111" s="95">
        <f t="shared" ref="M111" si="285">SUM(M109:M110)</f>
        <v>0</v>
      </c>
    </row>
    <row r="112" spans="1:13" s="7" customFormat="1" ht="15.75" customHeight="1" x14ac:dyDescent="0.2">
      <c r="A112" s="33" t="s">
        <v>189</v>
      </c>
      <c r="B112" s="33" t="s">
        <v>247</v>
      </c>
      <c r="C112" s="34">
        <f t="shared" si="234"/>
        <v>210700</v>
      </c>
      <c r="D112" s="27">
        <f t="shared" si="235"/>
        <v>0</v>
      </c>
      <c r="E112" s="29"/>
      <c r="F112" s="29"/>
      <c r="G112" s="29"/>
      <c r="H112" s="29"/>
      <c r="I112" s="29"/>
      <c r="J112" s="29">
        <v>210700</v>
      </c>
      <c r="K112" s="37"/>
      <c r="L112" s="37"/>
      <c r="M112" s="37"/>
    </row>
    <row r="113" spans="1:15" s="7" customFormat="1" ht="15.75" customHeight="1" x14ac:dyDescent="0.2">
      <c r="A113" s="25"/>
      <c r="B113" s="25"/>
      <c r="C113" s="27">
        <f>D113+G113+H113+I113+J113+K113+L113+M113</f>
        <v>-210700</v>
      </c>
      <c r="D113" s="27">
        <f>SUM(E113,F113)</f>
        <v>0</v>
      </c>
      <c r="E113" s="28"/>
      <c r="F113" s="29"/>
      <c r="G113" s="29"/>
      <c r="H113" s="27"/>
      <c r="I113" s="27"/>
      <c r="J113" s="27">
        <v>-210700</v>
      </c>
      <c r="K113" s="27"/>
      <c r="L113" s="27"/>
      <c r="M113" s="27"/>
    </row>
    <row r="114" spans="1:15" s="7" customFormat="1" ht="15.75" customHeight="1" x14ac:dyDescent="0.2">
      <c r="A114" s="92"/>
      <c r="B114" s="92"/>
      <c r="C114" s="95">
        <f>SUM(C112:C113)</f>
        <v>0</v>
      </c>
      <c r="D114" s="95">
        <f t="shared" ref="D114" si="286">SUM(D112:D113)</f>
        <v>0</v>
      </c>
      <c r="E114" s="95">
        <f t="shared" ref="E114" si="287">SUM(E112:E113)</f>
        <v>0</v>
      </c>
      <c r="F114" s="95">
        <f t="shared" ref="F114" si="288">SUM(F112:F113)</f>
        <v>0</v>
      </c>
      <c r="G114" s="95">
        <f t="shared" ref="G114" si="289">SUM(G112:G113)</f>
        <v>0</v>
      </c>
      <c r="H114" s="95">
        <f t="shared" ref="H114" si="290">SUM(H112:H113)</f>
        <v>0</v>
      </c>
      <c r="I114" s="95">
        <f t="shared" ref="I114" si="291">SUM(I112:I113)</f>
        <v>0</v>
      </c>
      <c r="J114" s="95">
        <f t="shared" ref="J114" si="292">SUM(J112:J113)</f>
        <v>0</v>
      </c>
      <c r="K114" s="95">
        <f t="shared" ref="K114" si="293">SUM(K112:K113)</f>
        <v>0</v>
      </c>
      <c r="L114" s="95">
        <f t="shared" ref="L114" si="294">SUM(L112:L113)</f>
        <v>0</v>
      </c>
      <c r="M114" s="95">
        <f t="shared" ref="M114" si="295">SUM(M112:M113)</f>
        <v>0</v>
      </c>
    </row>
    <row r="115" spans="1:15" s="7" customFormat="1" ht="15.75" customHeight="1" x14ac:dyDescent="0.2">
      <c r="A115" s="32" t="s">
        <v>122</v>
      </c>
      <c r="B115" s="33" t="s">
        <v>54</v>
      </c>
      <c r="C115" s="34">
        <f t="shared" si="193"/>
        <v>60029</v>
      </c>
      <c r="D115" s="27">
        <f t="shared" si="3"/>
        <v>40121</v>
      </c>
      <c r="E115" s="29">
        <v>32332</v>
      </c>
      <c r="F115" s="29">
        <v>7789</v>
      </c>
      <c r="G115" s="31">
        <v>19908</v>
      </c>
      <c r="H115" s="27"/>
      <c r="I115" s="27"/>
      <c r="J115" s="27"/>
      <c r="K115" s="37"/>
      <c r="L115" s="37"/>
      <c r="M115" s="37"/>
    </row>
    <row r="116" spans="1:15" s="7" customFormat="1" ht="15.75" customHeight="1" x14ac:dyDescent="0.2">
      <c r="A116" s="25"/>
      <c r="B116" s="25"/>
      <c r="C116" s="27">
        <f>D116+G116+H116+I116+J116+K116+L116+M116</f>
        <v>-600</v>
      </c>
      <c r="D116" s="27">
        <f>SUM(E116,F116)</f>
        <v>0</v>
      </c>
      <c r="E116" s="28">
        <v>-312</v>
      </c>
      <c r="F116" s="29">
        <v>312</v>
      </c>
      <c r="G116" s="29">
        <v>-1003</v>
      </c>
      <c r="H116" s="27"/>
      <c r="I116" s="27"/>
      <c r="J116" s="27">
        <v>403</v>
      </c>
      <c r="K116" s="27"/>
      <c r="L116" s="27"/>
      <c r="M116" s="27"/>
    </row>
    <row r="117" spans="1:15" s="7" customFormat="1" ht="15.75" customHeight="1" x14ac:dyDescent="0.2">
      <c r="A117" s="92"/>
      <c r="B117" s="92"/>
      <c r="C117" s="95">
        <f>SUM(C115:C116)</f>
        <v>59429</v>
      </c>
      <c r="D117" s="95">
        <f t="shared" ref="D117" si="296">SUM(D115:D116)</f>
        <v>40121</v>
      </c>
      <c r="E117" s="95">
        <f t="shared" ref="E117" si="297">SUM(E115:E116)</f>
        <v>32020</v>
      </c>
      <c r="F117" s="95">
        <f t="shared" ref="F117" si="298">SUM(F115:F116)</f>
        <v>8101</v>
      </c>
      <c r="G117" s="95">
        <f t="shared" ref="G117" si="299">SUM(G115:G116)</f>
        <v>18905</v>
      </c>
      <c r="H117" s="95">
        <f t="shared" ref="H117" si="300">SUM(H115:H116)</f>
        <v>0</v>
      </c>
      <c r="I117" s="95">
        <f t="shared" ref="I117" si="301">SUM(I115:I116)</f>
        <v>0</v>
      </c>
      <c r="J117" s="95">
        <f t="shared" ref="J117" si="302">SUM(J115:J116)</f>
        <v>403</v>
      </c>
      <c r="K117" s="95">
        <f t="shared" ref="K117" si="303">SUM(K115:K116)</f>
        <v>0</v>
      </c>
      <c r="L117" s="95">
        <f t="shared" ref="L117" si="304">SUM(L115:L116)</f>
        <v>0</v>
      </c>
      <c r="M117" s="95">
        <f t="shared" ref="M117" si="305">SUM(M115:M116)</f>
        <v>0</v>
      </c>
    </row>
    <row r="118" spans="1:15" s="7" customFormat="1" ht="15.75" customHeight="1" x14ac:dyDescent="0.2">
      <c r="A118" s="35" t="s">
        <v>124</v>
      </c>
      <c r="B118" s="35" t="s">
        <v>120</v>
      </c>
      <c r="C118" s="89">
        <f t="shared" ref="C118:M118" si="306">C85+C88+C91+C94+C97+C100+C103+C106+C109+C112+C115</f>
        <v>7874628</v>
      </c>
      <c r="D118" s="89">
        <f t="shared" si="306"/>
        <v>232718</v>
      </c>
      <c r="E118" s="89">
        <f t="shared" si="306"/>
        <v>187540</v>
      </c>
      <c r="F118" s="89">
        <f t="shared" si="306"/>
        <v>45178</v>
      </c>
      <c r="G118" s="89">
        <f t="shared" si="306"/>
        <v>101858</v>
      </c>
      <c r="H118" s="89">
        <f t="shared" si="306"/>
        <v>0</v>
      </c>
      <c r="I118" s="89">
        <f t="shared" si="306"/>
        <v>0</v>
      </c>
      <c r="J118" s="89">
        <f t="shared" si="306"/>
        <v>7495052</v>
      </c>
      <c r="K118" s="89">
        <f t="shared" si="306"/>
        <v>45000</v>
      </c>
      <c r="L118" s="89">
        <f t="shared" si="306"/>
        <v>0</v>
      </c>
      <c r="M118" s="89">
        <f t="shared" si="306"/>
        <v>0</v>
      </c>
    </row>
    <row r="119" spans="1:15" s="7" customFormat="1" ht="15.75" customHeight="1" x14ac:dyDescent="0.2">
      <c r="A119" s="25"/>
      <c r="B119" s="25"/>
      <c r="C119" s="27">
        <f>D119+G119+H119+I119+J119+K119+L119+M119</f>
        <v>-526828</v>
      </c>
      <c r="D119" s="27">
        <f>SUM(E119,F119)</f>
        <v>0</v>
      </c>
      <c r="E119" s="28">
        <f>SUM(E116,E113,E110,E107,E104,E101,E98,E95,E92,E89,E86)</f>
        <v>-312</v>
      </c>
      <c r="F119" s="28">
        <f t="shared" ref="F119:M119" si="307">SUM(F116,F113,F110,F107,F104,F101,F98,F95,F92,F89,F86)</f>
        <v>312</v>
      </c>
      <c r="G119" s="28">
        <f t="shared" si="307"/>
        <v>-1003</v>
      </c>
      <c r="H119" s="28">
        <f t="shared" si="307"/>
        <v>0</v>
      </c>
      <c r="I119" s="28">
        <f t="shared" si="307"/>
        <v>0</v>
      </c>
      <c r="J119" s="28">
        <f t="shared" si="307"/>
        <v>-526081</v>
      </c>
      <c r="K119" s="28">
        <f t="shared" si="307"/>
        <v>0</v>
      </c>
      <c r="L119" s="28">
        <f t="shared" si="307"/>
        <v>256</v>
      </c>
      <c r="M119" s="28">
        <f t="shared" si="307"/>
        <v>0</v>
      </c>
    </row>
    <row r="120" spans="1:15" s="7" customFormat="1" ht="15.75" customHeight="1" x14ac:dyDescent="0.2">
      <c r="A120" s="92"/>
      <c r="B120" s="92"/>
      <c r="C120" s="96">
        <f>SUM(C118,C119)</f>
        <v>7347800</v>
      </c>
      <c r="D120" s="96">
        <f t="shared" ref="D120:M120" si="308">SUM(D118,D119)</f>
        <v>232718</v>
      </c>
      <c r="E120" s="96">
        <f t="shared" si="308"/>
        <v>187228</v>
      </c>
      <c r="F120" s="96">
        <f t="shared" si="308"/>
        <v>45490</v>
      </c>
      <c r="G120" s="96">
        <f t="shared" si="308"/>
        <v>100855</v>
      </c>
      <c r="H120" s="96">
        <f t="shared" si="308"/>
        <v>0</v>
      </c>
      <c r="I120" s="96">
        <f t="shared" si="308"/>
        <v>0</v>
      </c>
      <c r="J120" s="96">
        <f t="shared" si="308"/>
        <v>6968971</v>
      </c>
      <c r="K120" s="96">
        <f t="shared" si="308"/>
        <v>45000</v>
      </c>
      <c r="L120" s="96">
        <f t="shared" si="308"/>
        <v>256</v>
      </c>
      <c r="M120" s="96">
        <f t="shared" si="308"/>
        <v>0</v>
      </c>
      <c r="O120" s="42"/>
    </row>
    <row r="121" spans="1:15" s="7" customFormat="1" ht="15.75" customHeight="1" x14ac:dyDescent="0.2">
      <c r="A121" s="74" t="s">
        <v>211</v>
      </c>
      <c r="B121" s="35" t="s">
        <v>209</v>
      </c>
      <c r="C121" s="43">
        <f>C122</f>
        <v>0</v>
      </c>
      <c r="D121" s="43">
        <f>D122</f>
        <v>0</v>
      </c>
      <c r="E121" s="43">
        <f t="shared" ref="E121:M121" si="309">E122</f>
        <v>0</v>
      </c>
      <c r="F121" s="43">
        <f t="shared" si="309"/>
        <v>0</v>
      </c>
      <c r="G121" s="43">
        <f t="shared" si="309"/>
        <v>0</v>
      </c>
      <c r="H121" s="43">
        <f t="shared" si="309"/>
        <v>0</v>
      </c>
      <c r="I121" s="43">
        <f t="shared" si="309"/>
        <v>0</v>
      </c>
      <c r="J121" s="43">
        <f t="shared" si="309"/>
        <v>0</v>
      </c>
      <c r="K121" s="43">
        <f t="shared" si="309"/>
        <v>0</v>
      </c>
      <c r="L121" s="43">
        <f t="shared" si="309"/>
        <v>0</v>
      </c>
      <c r="M121" s="43">
        <f t="shared" si="309"/>
        <v>0</v>
      </c>
    </row>
    <row r="122" spans="1:15" s="7" customFormat="1" ht="24.75" customHeight="1" x14ac:dyDescent="0.2">
      <c r="A122" s="86"/>
      <c r="B122" s="86" t="s">
        <v>210</v>
      </c>
      <c r="C122" s="31">
        <f>SUM(D122,G122,H122:M122)</f>
        <v>0</v>
      </c>
      <c r="D122" s="31">
        <f>SUM(E122:F122)</f>
        <v>0</v>
      </c>
      <c r="E122" s="87"/>
      <c r="F122" s="87"/>
      <c r="G122" s="87">
        <v>0</v>
      </c>
      <c r="H122" s="87"/>
      <c r="I122" s="87"/>
      <c r="J122" s="87"/>
      <c r="K122" s="87"/>
      <c r="L122" s="87"/>
      <c r="M122" s="87"/>
    </row>
    <row r="123" spans="1:15" s="7" customFormat="1" ht="15.75" customHeight="1" x14ac:dyDescent="0.2">
      <c r="A123" s="35" t="s">
        <v>98</v>
      </c>
      <c r="B123" s="35" t="s">
        <v>99</v>
      </c>
      <c r="C123" s="23">
        <f t="shared" ref="C123:M123" si="310">SUM(C124:C133)</f>
        <v>227074</v>
      </c>
      <c r="D123" s="23">
        <f t="shared" si="310"/>
        <v>0</v>
      </c>
      <c r="E123" s="23">
        <f t="shared" si="310"/>
        <v>0</v>
      </c>
      <c r="F123" s="23">
        <f t="shared" si="310"/>
        <v>0</v>
      </c>
      <c r="G123" s="23">
        <f t="shared" si="310"/>
        <v>209514</v>
      </c>
      <c r="H123" s="23">
        <f t="shared" si="310"/>
        <v>0</v>
      </c>
      <c r="I123" s="23">
        <f t="shared" si="310"/>
        <v>0</v>
      </c>
      <c r="J123" s="23">
        <f t="shared" si="310"/>
        <v>17560</v>
      </c>
      <c r="K123" s="23">
        <f t="shared" si="310"/>
        <v>0</v>
      </c>
      <c r="L123" s="23">
        <f t="shared" si="310"/>
        <v>0</v>
      </c>
      <c r="M123" s="23">
        <f t="shared" si="310"/>
        <v>0</v>
      </c>
    </row>
    <row r="124" spans="1:15" s="7" customFormat="1" ht="30" customHeight="1" x14ac:dyDescent="0.2">
      <c r="A124" s="25"/>
      <c r="B124" s="25" t="s">
        <v>155</v>
      </c>
      <c r="C124" s="27">
        <f>SUM(D124,G124,H124:M124)</f>
        <v>14472</v>
      </c>
      <c r="D124" s="27">
        <f>SUM(E124:F124)</f>
        <v>0</v>
      </c>
      <c r="E124" s="30"/>
      <c r="F124" s="27"/>
      <c r="G124" s="27">
        <v>5692</v>
      </c>
      <c r="H124" s="27"/>
      <c r="I124" s="27"/>
      <c r="J124" s="29">
        <v>8780</v>
      </c>
      <c r="K124" s="27"/>
      <c r="L124" s="27"/>
      <c r="M124" s="27"/>
    </row>
    <row r="125" spans="1:15" s="7" customFormat="1" ht="15.75" customHeight="1" x14ac:dyDescent="0.2">
      <c r="A125" s="25"/>
      <c r="B125" s="25"/>
      <c r="C125" s="27">
        <f>D125+G125+H125+I125+J125+K125+L125+M125</f>
        <v>0</v>
      </c>
      <c r="D125" s="27">
        <f>SUM(E125,F125)</f>
        <v>0</v>
      </c>
      <c r="E125" s="28"/>
      <c r="F125" s="29"/>
      <c r="G125" s="29"/>
      <c r="H125" s="27"/>
      <c r="I125" s="27"/>
      <c r="J125" s="27"/>
      <c r="K125" s="27"/>
      <c r="L125" s="27"/>
      <c r="M125" s="27"/>
    </row>
    <row r="126" spans="1:15" s="7" customFormat="1" ht="15.75" customHeight="1" x14ac:dyDescent="0.2">
      <c r="A126" s="92"/>
      <c r="B126" s="92"/>
      <c r="C126" s="95">
        <f>SUM(C124:C125)</f>
        <v>14472</v>
      </c>
      <c r="D126" s="95">
        <f t="shared" ref="D126" si="311">SUM(D124:D125)</f>
        <v>0</v>
      </c>
      <c r="E126" s="95">
        <f t="shared" ref="E126" si="312">SUM(E124:E125)</f>
        <v>0</v>
      </c>
      <c r="F126" s="95">
        <f t="shared" ref="F126" si="313">SUM(F124:F125)</f>
        <v>0</v>
      </c>
      <c r="G126" s="95">
        <f t="shared" ref="G126" si="314">SUM(G124:G125)</f>
        <v>5692</v>
      </c>
      <c r="H126" s="95">
        <f t="shared" ref="H126" si="315">SUM(H124:H125)</f>
        <v>0</v>
      </c>
      <c r="I126" s="95">
        <f t="shared" ref="I126" si="316">SUM(I124:I125)</f>
        <v>0</v>
      </c>
      <c r="J126" s="95">
        <f t="shared" ref="J126" si="317">SUM(J124:J125)</f>
        <v>8780</v>
      </c>
      <c r="K126" s="95">
        <f t="shared" ref="K126" si="318">SUM(K124:K125)</f>
        <v>0</v>
      </c>
      <c r="L126" s="95">
        <f t="shared" ref="L126" si="319">SUM(L124:L125)</f>
        <v>0</v>
      </c>
      <c r="M126" s="95">
        <f t="shared" ref="M126" si="320">SUM(M124:M125)</f>
        <v>0</v>
      </c>
    </row>
    <row r="127" spans="1:15" s="7" customFormat="1" ht="15.75" customHeight="1" x14ac:dyDescent="0.2">
      <c r="A127" s="33"/>
      <c r="B127" s="44" t="s">
        <v>221</v>
      </c>
      <c r="C127" s="27">
        <f>SUM(D127,G127,H127:M127)</f>
        <v>21000</v>
      </c>
      <c r="D127" s="27">
        <f>SUM(E127:F127)</f>
        <v>0</v>
      </c>
      <c r="E127" s="37"/>
      <c r="F127" s="37"/>
      <c r="G127" s="29">
        <v>21000</v>
      </c>
      <c r="H127" s="37"/>
      <c r="I127" s="37"/>
      <c r="J127" s="29"/>
      <c r="K127" s="37"/>
      <c r="L127" s="37"/>
      <c r="M127" s="37"/>
    </row>
    <row r="128" spans="1:15" s="7" customFormat="1" ht="15.75" customHeight="1" x14ac:dyDescent="0.2">
      <c r="A128" s="25"/>
      <c r="B128" s="25"/>
      <c r="C128" s="27">
        <f>D128+G128+H128+I128+J128+K128+L128+M128</f>
        <v>0</v>
      </c>
      <c r="D128" s="27">
        <f>SUM(E128,F128)</f>
        <v>0</v>
      </c>
      <c r="E128" s="28"/>
      <c r="F128" s="29"/>
      <c r="G128" s="29"/>
      <c r="H128" s="27"/>
      <c r="I128" s="27"/>
      <c r="J128" s="27"/>
      <c r="K128" s="27"/>
      <c r="L128" s="27"/>
      <c r="M128" s="27"/>
    </row>
    <row r="129" spans="1:13" s="7" customFormat="1" ht="15.75" customHeight="1" x14ac:dyDescent="0.2">
      <c r="A129" s="92"/>
      <c r="B129" s="92"/>
      <c r="C129" s="95">
        <f>SUM(C127:C128)</f>
        <v>21000</v>
      </c>
      <c r="D129" s="95">
        <f t="shared" ref="D129" si="321">SUM(D127:D128)</f>
        <v>0</v>
      </c>
      <c r="E129" s="95">
        <f t="shared" ref="E129" si="322">SUM(E127:E128)</f>
        <v>0</v>
      </c>
      <c r="F129" s="95">
        <f t="shared" ref="F129" si="323">SUM(F127:F128)</f>
        <v>0</v>
      </c>
      <c r="G129" s="95">
        <f t="shared" ref="G129" si="324">SUM(G127:G128)</f>
        <v>21000</v>
      </c>
      <c r="H129" s="95">
        <f t="shared" ref="H129" si="325">SUM(H127:H128)</f>
        <v>0</v>
      </c>
      <c r="I129" s="95">
        <f t="shared" ref="I129" si="326">SUM(I127:I128)</f>
        <v>0</v>
      </c>
      <c r="J129" s="95">
        <f t="shared" ref="J129" si="327">SUM(J127:J128)</f>
        <v>0</v>
      </c>
      <c r="K129" s="95">
        <f t="shared" ref="K129" si="328">SUM(K127:K128)</f>
        <v>0</v>
      </c>
      <c r="L129" s="95">
        <f t="shared" ref="L129" si="329">SUM(L127:L128)</f>
        <v>0</v>
      </c>
      <c r="M129" s="95">
        <f t="shared" ref="M129" si="330">SUM(M127:M128)</f>
        <v>0</v>
      </c>
    </row>
    <row r="130" spans="1:13" s="7" customFormat="1" ht="27" customHeight="1" x14ac:dyDescent="0.2">
      <c r="A130" s="33"/>
      <c r="B130" s="44" t="s">
        <v>222</v>
      </c>
      <c r="C130" s="27">
        <f>SUM(D130,G130,H130:M130)</f>
        <v>68065</v>
      </c>
      <c r="D130" s="27">
        <f>SUM(E130:F130)</f>
        <v>0</v>
      </c>
      <c r="E130" s="37"/>
      <c r="F130" s="37"/>
      <c r="G130" s="29">
        <v>68065</v>
      </c>
      <c r="H130" s="37"/>
      <c r="I130" s="37"/>
      <c r="J130" s="29"/>
      <c r="K130" s="37"/>
      <c r="L130" s="37"/>
      <c r="M130" s="37"/>
    </row>
    <row r="131" spans="1:13" s="7" customFormat="1" ht="15.75" customHeight="1" x14ac:dyDescent="0.2">
      <c r="A131" s="25"/>
      <c r="B131" s="25"/>
      <c r="C131" s="27">
        <f>D131+G131+H131+I131+J131+K131+L131+M131</f>
        <v>0</v>
      </c>
      <c r="D131" s="27">
        <f>SUM(E131,F131)</f>
        <v>0</v>
      </c>
      <c r="E131" s="28"/>
      <c r="F131" s="29"/>
      <c r="G131" s="29"/>
      <c r="H131" s="27"/>
      <c r="I131" s="27"/>
      <c r="J131" s="27"/>
      <c r="K131" s="27"/>
      <c r="L131" s="27"/>
      <c r="M131" s="27"/>
    </row>
    <row r="132" spans="1:13" s="7" customFormat="1" ht="15.75" customHeight="1" x14ac:dyDescent="0.2">
      <c r="A132" s="92"/>
      <c r="B132" s="92"/>
      <c r="C132" s="95">
        <f>SUM(C130:C131)</f>
        <v>68065</v>
      </c>
      <c r="D132" s="95">
        <f t="shared" ref="D132" si="331">SUM(D130:D131)</f>
        <v>0</v>
      </c>
      <c r="E132" s="95">
        <f t="shared" ref="E132" si="332">SUM(E130:E131)</f>
        <v>0</v>
      </c>
      <c r="F132" s="95">
        <f t="shared" ref="F132" si="333">SUM(F130:F131)</f>
        <v>0</v>
      </c>
      <c r="G132" s="95">
        <f t="shared" ref="G132" si="334">SUM(G130:G131)</f>
        <v>68065</v>
      </c>
      <c r="H132" s="95">
        <f t="shared" ref="H132" si="335">SUM(H130:H131)</f>
        <v>0</v>
      </c>
      <c r="I132" s="95">
        <f t="shared" ref="I132" si="336">SUM(I130:I131)</f>
        <v>0</v>
      </c>
      <c r="J132" s="95">
        <f t="shared" ref="J132" si="337">SUM(J130:J131)</f>
        <v>0</v>
      </c>
      <c r="K132" s="95">
        <f t="shared" ref="K132" si="338">SUM(K130:K131)</f>
        <v>0</v>
      </c>
      <c r="L132" s="95">
        <f t="shared" ref="L132" si="339">SUM(L130:L131)</f>
        <v>0</v>
      </c>
      <c r="M132" s="95">
        <f t="shared" ref="M132" si="340">SUM(M130:M131)</f>
        <v>0</v>
      </c>
    </row>
    <row r="133" spans="1:13" s="7" customFormat="1" ht="24" customHeight="1" x14ac:dyDescent="0.2">
      <c r="A133" s="33"/>
      <c r="B133" s="44" t="s">
        <v>245</v>
      </c>
      <c r="C133" s="27">
        <f>SUM(D133,G133,H133:M133)</f>
        <v>20000</v>
      </c>
      <c r="D133" s="27">
        <f>SUM(E133:F133)</f>
        <v>0</v>
      </c>
      <c r="E133" s="37"/>
      <c r="F133" s="37"/>
      <c r="G133" s="29">
        <v>20000</v>
      </c>
      <c r="H133" s="37"/>
      <c r="I133" s="37"/>
      <c r="J133" s="29"/>
      <c r="K133" s="37"/>
      <c r="L133" s="37"/>
      <c r="M133" s="37"/>
    </row>
    <row r="134" spans="1:13" s="7" customFormat="1" ht="15.75" customHeight="1" x14ac:dyDescent="0.2">
      <c r="A134" s="25"/>
      <c r="B134" s="25"/>
      <c r="C134" s="27">
        <f>D134+G134+H134+I134+J134+K134+L134+M134</f>
        <v>0</v>
      </c>
      <c r="D134" s="27">
        <f>SUM(E134,F134)</f>
        <v>0</v>
      </c>
      <c r="E134" s="28"/>
      <c r="F134" s="29"/>
      <c r="G134" s="29"/>
      <c r="H134" s="27"/>
      <c r="I134" s="27"/>
      <c r="J134" s="27"/>
      <c r="K134" s="27"/>
      <c r="L134" s="27"/>
      <c r="M134" s="27"/>
    </row>
    <row r="135" spans="1:13" s="7" customFormat="1" ht="15.75" customHeight="1" x14ac:dyDescent="0.2">
      <c r="A135" s="92"/>
      <c r="B135" s="92"/>
      <c r="C135" s="95">
        <f>SUM(C133:C134)</f>
        <v>20000</v>
      </c>
      <c r="D135" s="95">
        <f t="shared" ref="D135" si="341">SUM(D133:D134)</f>
        <v>0</v>
      </c>
      <c r="E135" s="95">
        <f t="shared" ref="E135" si="342">SUM(E133:E134)</f>
        <v>0</v>
      </c>
      <c r="F135" s="95">
        <f t="shared" ref="F135" si="343">SUM(F133:F134)</f>
        <v>0</v>
      </c>
      <c r="G135" s="95">
        <f t="shared" ref="G135" si="344">SUM(G133:G134)</f>
        <v>20000</v>
      </c>
      <c r="H135" s="95">
        <f t="shared" ref="H135" si="345">SUM(H133:H134)</f>
        <v>0</v>
      </c>
      <c r="I135" s="95">
        <f t="shared" ref="I135" si="346">SUM(I133:I134)</f>
        <v>0</v>
      </c>
      <c r="J135" s="95">
        <f t="shared" ref="J135" si="347">SUM(J133:J134)</f>
        <v>0</v>
      </c>
      <c r="K135" s="95">
        <f t="shared" ref="K135" si="348">SUM(K133:K134)</f>
        <v>0</v>
      </c>
      <c r="L135" s="95">
        <f t="shared" ref="L135" si="349">SUM(L133:L134)</f>
        <v>0</v>
      </c>
      <c r="M135" s="95">
        <f t="shared" ref="M135" si="350">SUM(M133:M134)</f>
        <v>0</v>
      </c>
    </row>
    <row r="136" spans="1:13" s="7" customFormat="1" ht="15.75" customHeight="1" x14ac:dyDescent="0.2">
      <c r="A136" s="35" t="s">
        <v>125</v>
      </c>
      <c r="B136" s="35" t="s">
        <v>120</v>
      </c>
      <c r="C136" s="45">
        <f>SUM(C133,C130,C127,C124,C122)</f>
        <v>123537</v>
      </c>
      <c r="D136" s="45">
        <f t="shared" ref="D136:M136" si="351">SUM(D133,D130,D127,D124,D122)</f>
        <v>0</v>
      </c>
      <c r="E136" s="45">
        <f t="shared" si="351"/>
        <v>0</v>
      </c>
      <c r="F136" s="45">
        <f t="shared" si="351"/>
        <v>0</v>
      </c>
      <c r="G136" s="45">
        <f t="shared" si="351"/>
        <v>114757</v>
      </c>
      <c r="H136" s="45">
        <f t="shared" si="351"/>
        <v>0</v>
      </c>
      <c r="I136" s="45">
        <f t="shared" si="351"/>
        <v>0</v>
      </c>
      <c r="J136" s="45">
        <f t="shared" si="351"/>
        <v>8780</v>
      </c>
      <c r="K136" s="45">
        <f t="shared" si="351"/>
        <v>0</v>
      </c>
      <c r="L136" s="45">
        <f t="shared" si="351"/>
        <v>0</v>
      </c>
      <c r="M136" s="45">
        <f t="shared" si="351"/>
        <v>0</v>
      </c>
    </row>
    <row r="137" spans="1:13" s="7" customFormat="1" ht="15.75" customHeight="1" x14ac:dyDescent="0.2">
      <c r="A137" s="25"/>
      <c r="B137" s="25"/>
      <c r="C137" s="27">
        <f>D137+G137+H137+I137+J137+K137+L137+M137</f>
        <v>0</v>
      </c>
      <c r="D137" s="27">
        <f>SUM(E137,F137)</f>
        <v>0</v>
      </c>
      <c r="E137" s="28">
        <f>SUM(E134,E131,E128,E125)</f>
        <v>0</v>
      </c>
      <c r="F137" s="28">
        <f t="shared" ref="F137:M137" si="352">SUM(F134,F131,F128,F125)</f>
        <v>0</v>
      </c>
      <c r="G137" s="28">
        <f t="shared" si="352"/>
        <v>0</v>
      </c>
      <c r="H137" s="28">
        <f t="shared" si="352"/>
        <v>0</v>
      </c>
      <c r="I137" s="28">
        <f t="shared" si="352"/>
        <v>0</v>
      </c>
      <c r="J137" s="28">
        <f t="shared" si="352"/>
        <v>0</v>
      </c>
      <c r="K137" s="28">
        <f t="shared" si="352"/>
        <v>0</v>
      </c>
      <c r="L137" s="28">
        <f t="shared" si="352"/>
        <v>0</v>
      </c>
      <c r="M137" s="28">
        <f t="shared" si="352"/>
        <v>0</v>
      </c>
    </row>
    <row r="138" spans="1:13" s="7" customFormat="1" ht="15.75" customHeight="1" x14ac:dyDescent="0.2">
      <c r="A138" s="92"/>
      <c r="B138" s="92"/>
      <c r="C138" s="95">
        <f>SUM(C136,C137)</f>
        <v>123537</v>
      </c>
      <c r="D138" s="95">
        <f t="shared" ref="D138:M138" si="353">SUM(D136,D137)</f>
        <v>0</v>
      </c>
      <c r="E138" s="95">
        <f t="shared" si="353"/>
        <v>0</v>
      </c>
      <c r="F138" s="95">
        <f t="shared" si="353"/>
        <v>0</v>
      </c>
      <c r="G138" s="95">
        <f t="shared" si="353"/>
        <v>114757</v>
      </c>
      <c r="H138" s="95">
        <f t="shared" si="353"/>
        <v>0</v>
      </c>
      <c r="I138" s="95">
        <f t="shared" si="353"/>
        <v>0</v>
      </c>
      <c r="J138" s="95">
        <f t="shared" si="353"/>
        <v>8780</v>
      </c>
      <c r="K138" s="95">
        <f t="shared" si="353"/>
        <v>0</v>
      </c>
      <c r="L138" s="95">
        <f t="shared" si="353"/>
        <v>0</v>
      </c>
      <c r="M138" s="95">
        <f t="shared" si="353"/>
        <v>0</v>
      </c>
    </row>
    <row r="139" spans="1:13" s="7" customFormat="1" ht="36.75" customHeight="1" x14ac:dyDescent="0.2">
      <c r="A139" s="32" t="s">
        <v>110</v>
      </c>
      <c r="B139" s="32" t="s">
        <v>111</v>
      </c>
      <c r="C139" s="34">
        <f>SUM(C142,C145,C148,C151,C154,C157,C160,C163,C166,C169)</f>
        <v>215113</v>
      </c>
      <c r="D139" s="34">
        <f t="shared" ref="D139:M139" si="354">SUM(D142,D145,D148,D151,D154,D157,D160,D163,D166,D169)</f>
        <v>0</v>
      </c>
      <c r="E139" s="34">
        <f t="shared" si="354"/>
        <v>0</v>
      </c>
      <c r="F139" s="34">
        <f t="shared" si="354"/>
        <v>0</v>
      </c>
      <c r="G139" s="34">
        <f t="shared" si="354"/>
        <v>197123</v>
      </c>
      <c r="H139" s="34">
        <f t="shared" si="354"/>
        <v>0</v>
      </c>
      <c r="I139" s="34">
        <f t="shared" si="354"/>
        <v>0</v>
      </c>
      <c r="J139" s="34">
        <f t="shared" si="354"/>
        <v>17990</v>
      </c>
      <c r="K139" s="34">
        <f t="shared" si="354"/>
        <v>0</v>
      </c>
      <c r="L139" s="34">
        <f t="shared" si="354"/>
        <v>0</v>
      </c>
      <c r="M139" s="34">
        <f t="shared" si="354"/>
        <v>0</v>
      </c>
    </row>
    <row r="140" spans="1:13" s="7" customFormat="1" ht="15.75" customHeight="1" x14ac:dyDescent="0.2">
      <c r="A140" s="25"/>
      <c r="B140" s="25"/>
      <c r="C140" s="27">
        <f>D140+G140+H140+I140+J140+K140+L140+M140</f>
        <v>-155</v>
      </c>
      <c r="D140" s="27">
        <f>SUM(E140,F140)</f>
        <v>0</v>
      </c>
      <c r="E140" s="28">
        <f>SUM(E143,E146,E149,E152,E155,E158,E161,E164,E167,E170)</f>
        <v>0</v>
      </c>
      <c r="F140" s="28">
        <f t="shared" ref="F140:M140" si="355">SUM(F143,F146,F149,F152,F155,F158,F161,F164,F167,F170)</f>
        <v>0</v>
      </c>
      <c r="G140" s="28">
        <f t="shared" si="355"/>
        <v>195</v>
      </c>
      <c r="H140" s="28">
        <f t="shared" si="355"/>
        <v>0</v>
      </c>
      <c r="I140" s="28">
        <f t="shared" si="355"/>
        <v>0</v>
      </c>
      <c r="J140" s="28">
        <f t="shared" si="355"/>
        <v>-350</v>
      </c>
      <c r="K140" s="28">
        <f t="shared" si="355"/>
        <v>0</v>
      </c>
      <c r="L140" s="28">
        <f t="shared" si="355"/>
        <v>0</v>
      </c>
      <c r="M140" s="28">
        <f t="shared" si="355"/>
        <v>0</v>
      </c>
    </row>
    <row r="141" spans="1:13" s="7" customFormat="1" ht="15.75" customHeight="1" x14ac:dyDescent="0.2">
      <c r="A141" s="92"/>
      <c r="B141" s="92"/>
      <c r="C141" s="95">
        <f>SUM(C139,C140)</f>
        <v>214958</v>
      </c>
      <c r="D141" s="95">
        <f t="shared" ref="D141:M141" si="356">SUM(D139,D140)</f>
        <v>0</v>
      </c>
      <c r="E141" s="95">
        <f t="shared" si="356"/>
        <v>0</v>
      </c>
      <c r="F141" s="95">
        <f t="shared" si="356"/>
        <v>0</v>
      </c>
      <c r="G141" s="95">
        <f t="shared" si="356"/>
        <v>197318</v>
      </c>
      <c r="H141" s="95">
        <f t="shared" si="356"/>
        <v>0</v>
      </c>
      <c r="I141" s="95">
        <f t="shared" si="356"/>
        <v>0</v>
      </c>
      <c r="J141" s="95">
        <f t="shared" si="356"/>
        <v>17640</v>
      </c>
      <c r="K141" s="95">
        <f t="shared" si="356"/>
        <v>0</v>
      </c>
      <c r="L141" s="95">
        <f t="shared" si="356"/>
        <v>0</v>
      </c>
      <c r="M141" s="95">
        <f t="shared" si="356"/>
        <v>0</v>
      </c>
    </row>
    <row r="142" spans="1:13" s="7" customFormat="1" ht="15.75" customHeight="1" x14ac:dyDescent="0.2">
      <c r="A142" s="25"/>
      <c r="B142" s="25" t="s">
        <v>49</v>
      </c>
      <c r="C142" s="27">
        <f>SUM(D142,G142,H142:M142)</f>
        <v>26285</v>
      </c>
      <c r="D142" s="27">
        <f t="shared" ref="D142:D169" si="357">SUM(E142:F142)</f>
        <v>0</v>
      </c>
      <c r="E142" s="30"/>
      <c r="F142" s="27"/>
      <c r="G142" s="27">
        <v>19565</v>
      </c>
      <c r="H142" s="27"/>
      <c r="I142" s="27"/>
      <c r="J142" s="27">
        <v>6720</v>
      </c>
      <c r="K142" s="46"/>
      <c r="L142" s="46"/>
      <c r="M142" s="37"/>
    </row>
    <row r="143" spans="1:13" s="7" customFormat="1" ht="15.75" customHeight="1" x14ac:dyDescent="0.2">
      <c r="A143" s="25"/>
      <c r="B143" s="25"/>
      <c r="C143" s="27">
        <f>D143+G143+H143+I143+J143+K143+L143+M143</f>
        <v>0</v>
      </c>
      <c r="D143" s="27">
        <f>SUM(E143,F143)</f>
        <v>0</v>
      </c>
      <c r="E143" s="28"/>
      <c r="F143" s="29"/>
      <c r="G143" s="29"/>
      <c r="H143" s="27"/>
      <c r="I143" s="27"/>
      <c r="J143" s="27"/>
      <c r="K143" s="27"/>
      <c r="L143" s="27"/>
      <c r="M143" s="27"/>
    </row>
    <row r="144" spans="1:13" s="7" customFormat="1" ht="15.75" customHeight="1" x14ac:dyDescent="0.2">
      <c r="A144" s="92"/>
      <c r="B144" s="92"/>
      <c r="C144" s="93">
        <f>SUM(C142:C143)</f>
        <v>26285</v>
      </c>
      <c r="D144" s="93">
        <f t="shared" ref="D144" si="358">SUM(D142:D143)</f>
        <v>0</v>
      </c>
      <c r="E144" s="93">
        <f t="shared" ref="E144" si="359">SUM(E142:E143)</f>
        <v>0</v>
      </c>
      <c r="F144" s="93">
        <f t="shared" ref="F144" si="360">SUM(F142:F143)</f>
        <v>0</v>
      </c>
      <c r="G144" s="93">
        <f t="shared" ref="G144" si="361">SUM(G142:G143)</f>
        <v>19565</v>
      </c>
      <c r="H144" s="93">
        <f t="shared" ref="H144" si="362">SUM(H142:H143)</f>
        <v>0</v>
      </c>
      <c r="I144" s="93">
        <f t="shared" ref="I144" si="363">SUM(I142:I143)</f>
        <v>0</v>
      </c>
      <c r="J144" s="93">
        <f t="shared" ref="J144" si="364">SUM(J142:J143)</f>
        <v>6720</v>
      </c>
      <c r="K144" s="93">
        <f t="shared" ref="K144" si="365">SUM(K142:K143)</f>
        <v>0</v>
      </c>
      <c r="L144" s="93">
        <f t="shared" ref="L144" si="366">SUM(L142:L143)</f>
        <v>0</v>
      </c>
      <c r="M144" s="93">
        <f t="shared" ref="M144" si="367">SUM(M142:M143)</f>
        <v>0</v>
      </c>
    </row>
    <row r="145" spans="1:13" s="7" customFormat="1" ht="15.75" customHeight="1" x14ac:dyDescent="0.2">
      <c r="A145" s="25"/>
      <c r="B145" s="25" t="s">
        <v>100</v>
      </c>
      <c r="C145" s="27">
        <f t="shared" ref="C145:C169" si="368">SUM(D145,G145,H145:M145)</f>
        <v>8290</v>
      </c>
      <c r="D145" s="27">
        <f t="shared" si="357"/>
        <v>0</v>
      </c>
      <c r="E145" s="30"/>
      <c r="F145" s="27"/>
      <c r="G145" s="27">
        <v>8290</v>
      </c>
      <c r="H145" s="27"/>
      <c r="I145" s="27"/>
      <c r="J145" s="27"/>
      <c r="K145" s="46"/>
      <c r="L145" s="46"/>
      <c r="M145" s="37"/>
    </row>
    <row r="146" spans="1:13" s="7" customFormat="1" ht="15.75" customHeight="1" x14ac:dyDescent="0.2">
      <c r="A146" s="25"/>
      <c r="B146" s="25"/>
      <c r="C146" s="27">
        <f>D146+G146+H146+I146+J146+K146+L146+M146</f>
        <v>0</v>
      </c>
      <c r="D146" s="27">
        <f>SUM(E146,F146)</f>
        <v>0</v>
      </c>
      <c r="E146" s="28"/>
      <c r="F146" s="29"/>
      <c r="G146" s="29"/>
      <c r="H146" s="27"/>
      <c r="I146" s="27"/>
      <c r="J146" s="27"/>
      <c r="K146" s="27"/>
      <c r="L146" s="27"/>
      <c r="M146" s="27"/>
    </row>
    <row r="147" spans="1:13" s="7" customFormat="1" ht="15.75" customHeight="1" x14ac:dyDescent="0.2">
      <c r="A147" s="92"/>
      <c r="B147" s="92"/>
      <c r="C147" s="93">
        <f>SUM(C145:C146)</f>
        <v>8290</v>
      </c>
      <c r="D147" s="93">
        <f t="shared" ref="D147" si="369">SUM(D145:D146)</f>
        <v>0</v>
      </c>
      <c r="E147" s="93">
        <f t="shared" ref="E147" si="370">SUM(E145:E146)</f>
        <v>0</v>
      </c>
      <c r="F147" s="93">
        <f t="shared" ref="F147" si="371">SUM(F145:F146)</f>
        <v>0</v>
      </c>
      <c r="G147" s="93">
        <f t="shared" ref="G147" si="372">SUM(G145:G146)</f>
        <v>8290</v>
      </c>
      <c r="H147" s="93">
        <f t="shared" ref="H147" si="373">SUM(H145:H146)</f>
        <v>0</v>
      </c>
      <c r="I147" s="93">
        <f t="shared" ref="I147" si="374">SUM(I145:I146)</f>
        <v>0</v>
      </c>
      <c r="J147" s="93">
        <f t="shared" ref="J147" si="375">SUM(J145:J146)</f>
        <v>0</v>
      </c>
      <c r="K147" s="93">
        <f t="shared" ref="K147" si="376">SUM(K145:K146)</f>
        <v>0</v>
      </c>
      <c r="L147" s="93">
        <f t="shared" ref="L147" si="377">SUM(L145:L146)</f>
        <v>0</v>
      </c>
      <c r="M147" s="93">
        <f t="shared" ref="M147" si="378">SUM(M145:M146)</f>
        <v>0</v>
      </c>
    </row>
    <row r="148" spans="1:13" s="7" customFormat="1" ht="15.75" customHeight="1" x14ac:dyDescent="0.2">
      <c r="A148" s="25"/>
      <c r="B148" s="25" t="s">
        <v>97</v>
      </c>
      <c r="C148" s="27">
        <f t="shared" si="368"/>
        <v>28441</v>
      </c>
      <c r="D148" s="27">
        <f t="shared" si="357"/>
        <v>0</v>
      </c>
      <c r="E148" s="30"/>
      <c r="F148" s="27"/>
      <c r="G148" s="27">
        <v>25441</v>
      </c>
      <c r="H148" s="27"/>
      <c r="I148" s="27"/>
      <c r="J148" s="27">
        <v>3000</v>
      </c>
      <c r="K148" s="46"/>
      <c r="L148" s="46"/>
      <c r="M148" s="37"/>
    </row>
    <row r="149" spans="1:13" s="7" customFormat="1" ht="15.75" customHeight="1" x14ac:dyDescent="0.2">
      <c r="A149" s="25"/>
      <c r="B149" s="25"/>
      <c r="C149" s="27">
        <f>D149+G149+H149+I149+J149+K149+L149+M149</f>
        <v>0</v>
      </c>
      <c r="D149" s="27">
        <f>SUM(E149,F149)</f>
        <v>0</v>
      </c>
      <c r="E149" s="28"/>
      <c r="F149" s="29"/>
      <c r="G149" s="29"/>
      <c r="H149" s="27"/>
      <c r="I149" s="27"/>
      <c r="J149" s="27"/>
      <c r="K149" s="27"/>
      <c r="L149" s="27"/>
      <c r="M149" s="27"/>
    </row>
    <row r="150" spans="1:13" s="7" customFormat="1" ht="15.75" customHeight="1" x14ac:dyDescent="0.2">
      <c r="A150" s="92"/>
      <c r="B150" s="92"/>
      <c r="C150" s="93">
        <f>SUM(C148:C149)</f>
        <v>28441</v>
      </c>
      <c r="D150" s="93">
        <f t="shared" ref="D150" si="379">SUM(D148:D149)</f>
        <v>0</v>
      </c>
      <c r="E150" s="93">
        <f t="shared" ref="E150" si="380">SUM(E148:E149)</f>
        <v>0</v>
      </c>
      <c r="F150" s="93">
        <f t="shared" ref="F150" si="381">SUM(F148:F149)</f>
        <v>0</v>
      </c>
      <c r="G150" s="93">
        <f t="shared" ref="G150" si="382">SUM(G148:G149)</f>
        <v>25441</v>
      </c>
      <c r="H150" s="93">
        <f t="shared" ref="H150" si="383">SUM(H148:H149)</f>
        <v>0</v>
      </c>
      <c r="I150" s="93">
        <f t="shared" ref="I150" si="384">SUM(I148:I149)</f>
        <v>0</v>
      </c>
      <c r="J150" s="93">
        <f t="shared" ref="J150" si="385">SUM(J148:J149)</f>
        <v>3000</v>
      </c>
      <c r="K150" s="93">
        <f t="shared" ref="K150" si="386">SUM(K148:K149)</f>
        <v>0</v>
      </c>
      <c r="L150" s="93">
        <f t="shared" ref="L150" si="387">SUM(L148:L149)</f>
        <v>0</v>
      </c>
      <c r="M150" s="93">
        <f t="shared" ref="M150" si="388">SUM(M148:M149)</f>
        <v>0</v>
      </c>
    </row>
    <row r="151" spans="1:13" s="7" customFormat="1" ht="15.75" customHeight="1" x14ac:dyDescent="0.2">
      <c r="A151" s="25"/>
      <c r="B151" s="25" t="s">
        <v>96</v>
      </c>
      <c r="C151" s="27">
        <f t="shared" si="368"/>
        <v>5170</v>
      </c>
      <c r="D151" s="27">
        <f t="shared" si="357"/>
        <v>0</v>
      </c>
      <c r="E151" s="30"/>
      <c r="F151" s="27"/>
      <c r="G151" s="29">
        <v>4170</v>
      </c>
      <c r="H151" s="27"/>
      <c r="I151" s="27"/>
      <c r="J151" s="27">
        <v>1000</v>
      </c>
      <c r="K151" s="46"/>
      <c r="L151" s="46"/>
      <c r="M151" s="37"/>
    </row>
    <row r="152" spans="1:13" s="7" customFormat="1" ht="15.75" customHeight="1" x14ac:dyDescent="0.2">
      <c r="A152" s="25"/>
      <c r="B152" s="25"/>
      <c r="C152" s="27">
        <f>D152+G152+H152+I152+J152+K152+L152+M152</f>
        <v>1795</v>
      </c>
      <c r="D152" s="27">
        <f>SUM(E152,F152)</f>
        <v>0</v>
      </c>
      <c r="E152" s="28"/>
      <c r="F152" s="29"/>
      <c r="G152" s="29">
        <v>1795</v>
      </c>
      <c r="H152" s="27"/>
      <c r="I152" s="27"/>
      <c r="J152" s="27"/>
      <c r="K152" s="27"/>
      <c r="L152" s="27"/>
      <c r="M152" s="27"/>
    </row>
    <row r="153" spans="1:13" s="7" customFormat="1" ht="15.75" customHeight="1" x14ac:dyDescent="0.2">
      <c r="A153" s="92"/>
      <c r="B153" s="92"/>
      <c r="C153" s="93">
        <f>SUM(C151:C152)</f>
        <v>6965</v>
      </c>
      <c r="D153" s="93">
        <f t="shared" ref="D153" si="389">SUM(D151:D152)</f>
        <v>0</v>
      </c>
      <c r="E153" s="93">
        <f t="shared" ref="E153" si="390">SUM(E151:E152)</f>
        <v>0</v>
      </c>
      <c r="F153" s="93">
        <f t="shared" ref="F153" si="391">SUM(F151:F152)</f>
        <v>0</v>
      </c>
      <c r="G153" s="93">
        <f t="shared" ref="G153" si="392">SUM(G151:G152)</f>
        <v>5965</v>
      </c>
      <c r="H153" s="93">
        <f t="shared" ref="H153" si="393">SUM(H151:H152)</f>
        <v>0</v>
      </c>
      <c r="I153" s="93">
        <f t="shared" ref="I153" si="394">SUM(I151:I152)</f>
        <v>0</v>
      </c>
      <c r="J153" s="93">
        <f t="shared" ref="J153" si="395">SUM(J151:J152)</f>
        <v>1000</v>
      </c>
      <c r="K153" s="93">
        <f t="shared" ref="K153" si="396">SUM(K151:K152)</f>
        <v>0</v>
      </c>
      <c r="L153" s="93">
        <f t="shared" ref="L153" si="397">SUM(L151:L152)</f>
        <v>0</v>
      </c>
      <c r="M153" s="93">
        <f t="shared" ref="M153" si="398">SUM(M151:M152)</f>
        <v>0</v>
      </c>
    </row>
    <row r="154" spans="1:13" s="7" customFormat="1" ht="15.75" customHeight="1" x14ac:dyDescent="0.2">
      <c r="A154" s="25"/>
      <c r="B154" s="25" t="s">
        <v>101</v>
      </c>
      <c r="C154" s="27">
        <f t="shared" si="368"/>
        <v>32055</v>
      </c>
      <c r="D154" s="27">
        <f t="shared" si="357"/>
        <v>0</v>
      </c>
      <c r="E154" s="30"/>
      <c r="F154" s="27"/>
      <c r="G154" s="27">
        <v>32055</v>
      </c>
      <c r="H154" s="27"/>
      <c r="I154" s="27"/>
      <c r="J154" s="27"/>
      <c r="K154" s="46"/>
      <c r="L154" s="46"/>
      <c r="M154" s="37"/>
    </row>
    <row r="155" spans="1:13" s="7" customFormat="1" ht="15.75" customHeight="1" x14ac:dyDescent="0.2">
      <c r="A155" s="25"/>
      <c r="B155" s="25"/>
      <c r="C155" s="27">
        <f>D155+G155+H155+I155+J155+K155+L155+M155</f>
        <v>0</v>
      </c>
      <c r="D155" s="27">
        <f>SUM(E155,F155)</f>
        <v>0</v>
      </c>
      <c r="E155" s="28"/>
      <c r="F155" s="29"/>
      <c r="G155" s="29"/>
      <c r="H155" s="27"/>
      <c r="I155" s="27"/>
      <c r="J155" s="27"/>
      <c r="K155" s="27"/>
      <c r="L155" s="27"/>
      <c r="M155" s="27"/>
    </row>
    <row r="156" spans="1:13" s="7" customFormat="1" ht="15.75" customHeight="1" x14ac:dyDescent="0.2">
      <c r="A156" s="92"/>
      <c r="B156" s="92"/>
      <c r="C156" s="93">
        <f>SUM(C154:C155)</f>
        <v>32055</v>
      </c>
      <c r="D156" s="93">
        <f t="shared" ref="D156" si="399">SUM(D154:D155)</f>
        <v>0</v>
      </c>
      <c r="E156" s="93">
        <f t="shared" ref="E156" si="400">SUM(E154:E155)</f>
        <v>0</v>
      </c>
      <c r="F156" s="93">
        <f t="shared" ref="F156" si="401">SUM(F154:F155)</f>
        <v>0</v>
      </c>
      <c r="G156" s="93">
        <f t="shared" ref="G156" si="402">SUM(G154:G155)</f>
        <v>32055</v>
      </c>
      <c r="H156" s="93">
        <f t="shared" ref="H156" si="403">SUM(H154:H155)</f>
        <v>0</v>
      </c>
      <c r="I156" s="93">
        <f t="shared" ref="I156" si="404">SUM(I154:I155)</f>
        <v>0</v>
      </c>
      <c r="J156" s="93">
        <f t="shared" ref="J156" si="405">SUM(J154:J155)</f>
        <v>0</v>
      </c>
      <c r="K156" s="93">
        <f t="shared" ref="K156" si="406">SUM(K154:K155)</f>
        <v>0</v>
      </c>
      <c r="L156" s="93">
        <f t="shared" ref="L156" si="407">SUM(L154:L155)</f>
        <v>0</v>
      </c>
      <c r="M156" s="93">
        <f t="shared" ref="M156" si="408">SUM(M154:M155)</f>
        <v>0</v>
      </c>
    </row>
    <row r="157" spans="1:13" s="7" customFormat="1" ht="15.75" customHeight="1" x14ac:dyDescent="0.2">
      <c r="A157" s="33"/>
      <c r="B157" s="26" t="s">
        <v>102</v>
      </c>
      <c r="C157" s="27">
        <f t="shared" si="368"/>
        <v>28720</v>
      </c>
      <c r="D157" s="27">
        <f t="shared" si="357"/>
        <v>0</v>
      </c>
      <c r="E157" s="46"/>
      <c r="F157" s="46"/>
      <c r="G157" s="47">
        <v>23620</v>
      </c>
      <c r="H157" s="46"/>
      <c r="I157" s="46"/>
      <c r="J157" s="47">
        <v>5100</v>
      </c>
      <c r="K157" s="46"/>
      <c r="L157" s="46"/>
      <c r="M157" s="37"/>
    </row>
    <row r="158" spans="1:13" s="7" customFormat="1" ht="15.75" customHeight="1" x14ac:dyDescent="0.2">
      <c r="A158" s="25"/>
      <c r="B158" s="25"/>
      <c r="C158" s="27">
        <f>D158+G158+H158+I158+J158+K158+L158+M158</f>
        <v>0</v>
      </c>
      <c r="D158" s="27">
        <f>SUM(E158,F158)</f>
        <v>0</v>
      </c>
      <c r="E158" s="28"/>
      <c r="F158" s="29"/>
      <c r="G158" s="29"/>
      <c r="H158" s="27"/>
      <c r="I158" s="27"/>
      <c r="J158" s="27"/>
      <c r="K158" s="27"/>
      <c r="L158" s="27"/>
      <c r="M158" s="27"/>
    </row>
    <row r="159" spans="1:13" s="7" customFormat="1" ht="15.75" customHeight="1" x14ac:dyDescent="0.2">
      <c r="A159" s="92"/>
      <c r="B159" s="92"/>
      <c r="C159" s="93">
        <f>SUM(C157:C158)</f>
        <v>28720</v>
      </c>
      <c r="D159" s="93">
        <f t="shared" ref="D159" si="409">SUM(D157:D158)</f>
        <v>0</v>
      </c>
      <c r="E159" s="93">
        <f t="shared" ref="E159" si="410">SUM(E157:E158)</f>
        <v>0</v>
      </c>
      <c r="F159" s="93">
        <f t="shared" ref="F159" si="411">SUM(F157:F158)</f>
        <v>0</v>
      </c>
      <c r="G159" s="93">
        <f t="shared" ref="G159" si="412">SUM(G157:G158)</f>
        <v>23620</v>
      </c>
      <c r="H159" s="93">
        <f t="shared" ref="H159" si="413">SUM(H157:H158)</f>
        <v>0</v>
      </c>
      <c r="I159" s="93">
        <f t="shared" ref="I159" si="414">SUM(I157:I158)</f>
        <v>0</v>
      </c>
      <c r="J159" s="93">
        <f t="shared" ref="J159" si="415">SUM(J157:J158)</f>
        <v>5100</v>
      </c>
      <c r="K159" s="93">
        <f t="shared" ref="K159" si="416">SUM(K157:K158)</f>
        <v>0</v>
      </c>
      <c r="L159" s="93">
        <f t="shared" ref="L159" si="417">SUM(L157:L158)</f>
        <v>0</v>
      </c>
      <c r="M159" s="93">
        <f t="shared" ref="M159" si="418">SUM(M157:M158)</f>
        <v>0</v>
      </c>
    </row>
    <row r="160" spans="1:13" s="7" customFormat="1" ht="15.75" customHeight="1" x14ac:dyDescent="0.2">
      <c r="A160" s="33"/>
      <c r="B160" s="26" t="s">
        <v>132</v>
      </c>
      <c r="C160" s="27">
        <f t="shared" si="368"/>
        <v>15812</v>
      </c>
      <c r="D160" s="27">
        <f t="shared" si="357"/>
        <v>0</v>
      </c>
      <c r="E160" s="46"/>
      <c r="F160" s="46"/>
      <c r="G160" s="47">
        <v>15312</v>
      </c>
      <c r="H160" s="46"/>
      <c r="I160" s="46"/>
      <c r="J160" s="47">
        <v>500</v>
      </c>
      <c r="K160" s="46"/>
      <c r="L160" s="46"/>
      <c r="M160" s="37"/>
    </row>
    <row r="161" spans="1:13" s="7" customFormat="1" ht="15.75" customHeight="1" x14ac:dyDescent="0.2">
      <c r="A161" s="25"/>
      <c r="B161" s="25"/>
      <c r="C161" s="27">
        <f>D161+G161+H161+I161+J161+K161+L161+M161</f>
        <v>0</v>
      </c>
      <c r="D161" s="27">
        <f>SUM(E161,F161)</f>
        <v>0</v>
      </c>
      <c r="E161" s="28"/>
      <c r="F161" s="29"/>
      <c r="G161" s="29"/>
      <c r="H161" s="27"/>
      <c r="I161" s="27"/>
      <c r="J161" s="27"/>
      <c r="K161" s="27"/>
      <c r="L161" s="27"/>
      <c r="M161" s="27"/>
    </row>
    <row r="162" spans="1:13" s="7" customFormat="1" ht="15.75" customHeight="1" x14ac:dyDescent="0.2">
      <c r="A162" s="92"/>
      <c r="B162" s="92"/>
      <c r="C162" s="93">
        <f>SUM(C160:C161)</f>
        <v>15812</v>
      </c>
      <c r="D162" s="93">
        <f t="shared" ref="D162" si="419">SUM(D160:D161)</f>
        <v>0</v>
      </c>
      <c r="E162" s="93">
        <f t="shared" ref="E162" si="420">SUM(E160:E161)</f>
        <v>0</v>
      </c>
      <c r="F162" s="93">
        <f t="shared" ref="F162" si="421">SUM(F160:F161)</f>
        <v>0</v>
      </c>
      <c r="G162" s="93">
        <f t="shared" ref="G162" si="422">SUM(G160:G161)</f>
        <v>15312</v>
      </c>
      <c r="H162" s="93">
        <f t="shared" ref="H162" si="423">SUM(H160:H161)</f>
        <v>0</v>
      </c>
      <c r="I162" s="93">
        <f t="shared" ref="I162" si="424">SUM(I160:I161)</f>
        <v>0</v>
      </c>
      <c r="J162" s="93">
        <f t="shared" ref="J162" si="425">SUM(J160:J161)</f>
        <v>500</v>
      </c>
      <c r="K162" s="93">
        <f t="shared" ref="K162" si="426">SUM(K160:K161)</f>
        <v>0</v>
      </c>
      <c r="L162" s="93">
        <f t="shared" ref="L162" si="427">SUM(L160:L161)</f>
        <v>0</v>
      </c>
      <c r="M162" s="93">
        <f t="shared" ref="M162" si="428">SUM(M160:M161)</f>
        <v>0</v>
      </c>
    </row>
    <row r="163" spans="1:13" s="7" customFormat="1" ht="15.75" customHeight="1" x14ac:dyDescent="0.2">
      <c r="A163" s="33"/>
      <c r="B163" s="26" t="s">
        <v>133</v>
      </c>
      <c r="C163" s="27">
        <f t="shared" si="368"/>
        <v>9530</v>
      </c>
      <c r="D163" s="27">
        <f t="shared" si="357"/>
        <v>0</v>
      </c>
      <c r="E163" s="46"/>
      <c r="F163" s="46"/>
      <c r="G163" s="47">
        <v>8530</v>
      </c>
      <c r="H163" s="46"/>
      <c r="I163" s="46"/>
      <c r="J163" s="47">
        <v>1000</v>
      </c>
      <c r="K163" s="46"/>
      <c r="L163" s="46"/>
      <c r="M163" s="37"/>
    </row>
    <row r="164" spans="1:13" s="7" customFormat="1" ht="15.75" customHeight="1" x14ac:dyDescent="0.2">
      <c r="A164" s="25"/>
      <c r="B164" s="25"/>
      <c r="C164" s="27">
        <f>D164+G164+H164+I164+J164+K164+L164+M164</f>
        <v>0</v>
      </c>
      <c r="D164" s="27">
        <f>SUM(E164,F164)</f>
        <v>0</v>
      </c>
      <c r="E164" s="28"/>
      <c r="F164" s="29"/>
      <c r="G164" s="29"/>
      <c r="H164" s="27"/>
      <c r="I164" s="27"/>
      <c r="J164" s="27"/>
      <c r="K164" s="27"/>
      <c r="L164" s="27"/>
      <c r="M164" s="27"/>
    </row>
    <row r="165" spans="1:13" s="7" customFormat="1" ht="15.75" customHeight="1" x14ac:dyDescent="0.2">
      <c r="A165" s="92"/>
      <c r="B165" s="92"/>
      <c r="C165" s="93">
        <f>SUM(C163:C164)</f>
        <v>9530</v>
      </c>
      <c r="D165" s="93">
        <f t="shared" ref="D165" si="429">SUM(D163:D164)</f>
        <v>0</v>
      </c>
      <c r="E165" s="93">
        <f t="shared" ref="E165" si="430">SUM(E163:E164)</f>
        <v>0</v>
      </c>
      <c r="F165" s="93">
        <f t="shared" ref="F165" si="431">SUM(F163:F164)</f>
        <v>0</v>
      </c>
      <c r="G165" s="93">
        <f t="shared" ref="G165" si="432">SUM(G163:G164)</f>
        <v>8530</v>
      </c>
      <c r="H165" s="93">
        <f t="shared" ref="H165" si="433">SUM(H163:H164)</f>
        <v>0</v>
      </c>
      <c r="I165" s="93">
        <f t="shared" ref="I165" si="434">SUM(I163:I164)</f>
        <v>0</v>
      </c>
      <c r="J165" s="93">
        <f t="shared" ref="J165" si="435">SUM(J163:J164)</f>
        <v>1000</v>
      </c>
      <c r="K165" s="93">
        <f t="shared" ref="K165" si="436">SUM(K163:K164)</f>
        <v>0</v>
      </c>
      <c r="L165" s="93">
        <f t="shared" ref="L165" si="437">SUM(L163:L164)</f>
        <v>0</v>
      </c>
      <c r="M165" s="93">
        <f t="shared" ref="M165" si="438">SUM(M163:M164)</f>
        <v>0</v>
      </c>
    </row>
    <row r="166" spans="1:13" s="7" customFormat="1" ht="15.75" customHeight="1" x14ac:dyDescent="0.2">
      <c r="A166" s="33"/>
      <c r="B166" s="26" t="s">
        <v>88</v>
      </c>
      <c r="C166" s="27">
        <f t="shared" si="368"/>
        <v>44590</v>
      </c>
      <c r="D166" s="27">
        <f t="shared" si="357"/>
        <v>0</v>
      </c>
      <c r="E166" s="46"/>
      <c r="F166" s="46"/>
      <c r="G166" s="47">
        <v>44240</v>
      </c>
      <c r="H166" s="46"/>
      <c r="I166" s="46"/>
      <c r="J166" s="47">
        <v>350</v>
      </c>
      <c r="K166" s="46"/>
      <c r="L166" s="46"/>
      <c r="M166" s="37"/>
    </row>
    <row r="167" spans="1:13" s="7" customFormat="1" ht="15.75" customHeight="1" x14ac:dyDescent="0.2">
      <c r="A167" s="25"/>
      <c r="B167" s="25"/>
      <c r="C167" s="27">
        <f>D167+G167+H167+I167+J167+K167+L167+M167</f>
        <v>-1950</v>
      </c>
      <c r="D167" s="27">
        <f>SUM(E167,F167)</f>
        <v>0</v>
      </c>
      <c r="E167" s="28"/>
      <c r="F167" s="29"/>
      <c r="G167" s="29">
        <v>-1600</v>
      </c>
      <c r="H167" s="27"/>
      <c r="I167" s="27"/>
      <c r="J167" s="27">
        <v>-350</v>
      </c>
      <c r="K167" s="27"/>
      <c r="L167" s="27"/>
      <c r="M167" s="27"/>
    </row>
    <row r="168" spans="1:13" s="7" customFormat="1" ht="15.75" customHeight="1" x14ac:dyDescent="0.2">
      <c r="A168" s="92"/>
      <c r="B168" s="92"/>
      <c r="C168" s="93">
        <f>SUM(C166:C167)</f>
        <v>42640</v>
      </c>
      <c r="D168" s="93">
        <f t="shared" ref="D168" si="439">SUM(D166:D167)</f>
        <v>0</v>
      </c>
      <c r="E168" s="93">
        <f t="shared" ref="E168" si="440">SUM(E166:E167)</f>
        <v>0</v>
      </c>
      <c r="F168" s="93">
        <f t="shared" ref="F168" si="441">SUM(F166:F167)</f>
        <v>0</v>
      </c>
      <c r="G168" s="93">
        <f t="shared" ref="G168" si="442">SUM(G166:G167)</f>
        <v>42640</v>
      </c>
      <c r="H168" s="93">
        <f t="shared" ref="H168" si="443">SUM(H166:H167)</f>
        <v>0</v>
      </c>
      <c r="I168" s="93">
        <f t="shared" ref="I168" si="444">SUM(I166:I167)</f>
        <v>0</v>
      </c>
      <c r="J168" s="93">
        <f t="shared" ref="J168" si="445">SUM(J166:J167)</f>
        <v>0</v>
      </c>
      <c r="K168" s="93">
        <f t="shared" ref="K168" si="446">SUM(K166:K167)</f>
        <v>0</v>
      </c>
      <c r="L168" s="93">
        <f t="shared" ref="L168" si="447">SUM(L166:L167)</f>
        <v>0</v>
      </c>
      <c r="M168" s="93">
        <f t="shared" ref="M168" si="448">SUM(M166:M167)</f>
        <v>0</v>
      </c>
    </row>
    <row r="169" spans="1:13" s="7" customFormat="1" ht="15.75" customHeight="1" x14ac:dyDescent="0.2">
      <c r="A169" s="33"/>
      <c r="B169" s="26" t="s">
        <v>109</v>
      </c>
      <c r="C169" s="27">
        <f t="shared" si="368"/>
        <v>16220</v>
      </c>
      <c r="D169" s="27">
        <f t="shared" si="357"/>
        <v>0</v>
      </c>
      <c r="E169" s="46"/>
      <c r="F169" s="46"/>
      <c r="G169" s="47">
        <v>15900</v>
      </c>
      <c r="H169" s="46"/>
      <c r="I169" s="46"/>
      <c r="J169" s="47">
        <v>320</v>
      </c>
      <c r="K169" s="46"/>
      <c r="L169" s="46"/>
      <c r="M169" s="37"/>
    </row>
    <row r="170" spans="1:13" s="7" customFormat="1" ht="15.75" customHeight="1" x14ac:dyDescent="0.2">
      <c r="A170" s="25"/>
      <c r="B170" s="25"/>
      <c r="C170" s="27">
        <f>D170+G170+H170+I170+J170+K170+L170+M170</f>
        <v>0</v>
      </c>
      <c r="D170" s="27">
        <f>SUM(E170,F170)</f>
        <v>0</v>
      </c>
      <c r="E170" s="28"/>
      <c r="F170" s="29"/>
      <c r="G170" s="29"/>
      <c r="H170" s="27"/>
      <c r="I170" s="27"/>
      <c r="J170" s="27"/>
      <c r="K170" s="27"/>
      <c r="L170" s="27"/>
      <c r="M170" s="27"/>
    </row>
    <row r="171" spans="1:13" s="7" customFormat="1" ht="15.75" customHeight="1" x14ac:dyDescent="0.2">
      <c r="A171" s="92"/>
      <c r="B171" s="92"/>
      <c r="C171" s="93">
        <f>SUM(C169:C170)</f>
        <v>16220</v>
      </c>
      <c r="D171" s="93">
        <f t="shared" ref="D171" si="449">SUM(D169:D170)</f>
        <v>0</v>
      </c>
      <c r="E171" s="93">
        <f t="shared" ref="E171" si="450">SUM(E169:E170)</f>
        <v>0</v>
      </c>
      <c r="F171" s="93">
        <f t="shared" ref="F171" si="451">SUM(F169:F170)</f>
        <v>0</v>
      </c>
      <c r="G171" s="93">
        <f t="shared" ref="G171" si="452">SUM(G169:G170)</f>
        <v>15900</v>
      </c>
      <c r="H171" s="93">
        <f t="shared" ref="H171" si="453">SUM(H169:H170)</f>
        <v>0</v>
      </c>
      <c r="I171" s="93">
        <f t="shared" ref="I171" si="454">SUM(I169:I170)</f>
        <v>0</v>
      </c>
      <c r="J171" s="93">
        <f t="shared" ref="J171" si="455">SUM(J169:J170)</f>
        <v>320</v>
      </c>
      <c r="K171" s="93">
        <f t="shared" ref="K171" si="456">SUM(K169:K170)</f>
        <v>0</v>
      </c>
      <c r="L171" s="93">
        <f t="shared" ref="L171" si="457">SUM(L169:L170)</f>
        <v>0</v>
      </c>
      <c r="M171" s="93">
        <f t="shared" ref="M171" si="458">SUM(M169:M170)</f>
        <v>0</v>
      </c>
    </row>
    <row r="172" spans="1:13" s="7" customFormat="1" ht="15.75" customHeight="1" x14ac:dyDescent="0.2">
      <c r="A172" s="32" t="s">
        <v>103</v>
      </c>
      <c r="B172" s="32" t="s">
        <v>104</v>
      </c>
      <c r="C172" s="34">
        <f>SUM(C175,C178,C181,C184,C187,C188)</f>
        <v>2332542</v>
      </c>
      <c r="D172" s="34">
        <f t="shared" ref="D172:M172" si="459">SUM(D175,D178,D181,D184,D187,D188)</f>
        <v>122438</v>
      </c>
      <c r="E172" s="34">
        <f t="shared" si="459"/>
        <v>98668</v>
      </c>
      <c r="F172" s="34">
        <f t="shared" si="459"/>
        <v>23770</v>
      </c>
      <c r="G172" s="34">
        <f t="shared" si="459"/>
        <v>145143</v>
      </c>
      <c r="H172" s="34">
        <f t="shared" si="459"/>
        <v>8000</v>
      </c>
      <c r="I172" s="34">
        <f t="shared" si="459"/>
        <v>0</v>
      </c>
      <c r="J172" s="34">
        <f t="shared" si="459"/>
        <v>2056921</v>
      </c>
      <c r="K172" s="34">
        <f t="shared" si="459"/>
        <v>0</v>
      </c>
      <c r="L172" s="34">
        <f t="shared" si="459"/>
        <v>40</v>
      </c>
      <c r="M172" s="34">
        <f t="shared" si="459"/>
        <v>0</v>
      </c>
    </row>
    <row r="173" spans="1:13" s="7" customFormat="1" ht="15.75" customHeight="1" x14ac:dyDescent="0.2">
      <c r="A173" s="25"/>
      <c r="B173" s="25"/>
      <c r="C173" s="27">
        <f>D173+G173+H173+I173+J173+K173+L173+M173</f>
        <v>-236834</v>
      </c>
      <c r="D173" s="27">
        <f>SUM(E173,F173)</f>
        <v>2217</v>
      </c>
      <c r="E173" s="28">
        <f>SUM(E176,E179,E182,E185)</f>
        <v>1786</v>
      </c>
      <c r="F173" s="28">
        <f>SUM(F176,F179,F182,F185)</f>
        <v>431</v>
      </c>
      <c r="G173" s="28">
        <f>SUM(G176,G179,G182,G185)</f>
        <v>-413</v>
      </c>
      <c r="H173" s="28">
        <f t="shared" ref="H173:M173" si="460">SUM(H176,H179,H185)</f>
        <v>0</v>
      </c>
      <c r="I173" s="28">
        <f t="shared" si="460"/>
        <v>0</v>
      </c>
      <c r="J173" s="28">
        <f>SUM(J176,J179,J182,J185)</f>
        <v>-238678</v>
      </c>
      <c r="K173" s="28">
        <f t="shared" si="460"/>
        <v>0</v>
      </c>
      <c r="L173" s="28">
        <f t="shared" si="460"/>
        <v>40</v>
      </c>
      <c r="M173" s="28">
        <f t="shared" si="460"/>
        <v>0</v>
      </c>
    </row>
    <row r="174" spans="1:13" s="7" customFormat="1" ht="15.75" customHeight="1" x14ac:dyDescent="0.2">
      <c r="A174" s="92"/>
      <c r="B174" s="92"/>
      <c r="C174" s="95">
        <f>SUM(C172,C173)</f>
        <v>2095708</v>
      </c>
      <c r="D174" s="95">
        <f t="shared" ref="D174:M174" si="461">SUM(D172,D173)</f>
        <v>124655</v>
      </c>
      <c r="E174" s="95">
        <f t="shared" si="461"/>
        <v>100454</v>
      </c>
      <c r="F174" s="95">
        <f t="shared" si="461"/>
        <v>24201</v>
      </c>
      <c r="G174" s="95">
        <f t="shared" si="461"/>
        <v>144730</v>
      </c>
      <c r="H174" s="95">
        <f t="shared" si="461"/>
        <v>8000</v>
      </c>
      <c r="I174" s="95">
        <f t="shared" si="461"/>
        <v>0</v>
      </c>
      <c r="J174" s="95">
        <f t="shared" si="461"/>
        <v>1818243</v>
      </c>
      <c r="K174" s="95">
        <f t="shared" si="461"/>
        <v>0</v>
      </c>
      <c r="L174" s="95">
        <f t="shared" si="461"/>
        <v>80</v>
      </c>
      <c r="M174" s="95">
        <f t="shared" si="461"/>
        <v>0</v>
      </c>
    </row>
    <row r="175" spans="1:13" s="7" customFormat="1" ht="15.75" customHeight="1" x14ac:dyDescent="0.2">
      <c r="A175" s="25"/>
      <c r="B175" s="26" t="s">
        <v>168</v>
      </c>
      <c r="C175" s="29">
        <f t="shared" ref="C175:C188" si="462">SUM(D175,G175,H175:M175)</f>
        <v>735092</v>
      </c>
      <c r="D175" s="29">
        <f>SUM(E175:F175)</f>
        <v>120452</v>
      </c>
      <c r="E175" s="28">
        <v>97068</v>
      </c>
      <c r="F175" s="29">
        <v>23384</v>
      </c>
      <c r="G175" s="29">
        <v>117900</v>
      </c>
      <c r="H175" s="29">
        <v>8000</v>
      </c>
      <c r="I175" s="29"/>
      <c r="J175" s="29">
        <v>488740</v>
      </c>
      <c r="K175" s="29"/>
      <c r="L175" s="46"/>
      <c r="M175" s="37"/>
    </row>
    <row r="176" spans="1:13" s="7" customFormat="1" ht="15.75" customHeight="1" x14ac:dyDescent="0.2">
      <c r="A176" s="25"/>
      <c r="B176" s="25"/>
      <c r="C176" s="27">
        <f>D176+G176+H176+I176+J176+K176+L176+M176</f>
        <v>-238678</v>
      </c>
      <c r="D176" s="27">
        <f>SUM(E176,F176)</f>
        <v>0</v>
      </c>
      <c r="E176" s="28"/>
      <c r="F176" s="29"/>
      <c r="G176" s="29"/>
      <c r="H176" s="27"/>
      <c r="I176" s="27"/>
      <c r="J176" s="27">
        <v>-238678</v>
      </c>
      <c r="K176" s="27"/>
      <c r="L176" s="27"/>
      <c r="M176" s="27"/>
    </row>
    <row r="177" spans="1:13" s="7" customFormat="1" ht="15.75" customHeight="1" x14ac:dyDescent="0.2">
      <c r="A177" s="92"/>
      <c r="B177" s="92"/>
      <c r="C177" s="93">
        <f>SUM(C175:C176)</f>
        <v>496414</v>
      </c>
      <c r="D177" s="93">
        <f t="shared" ref="D177" si="463">SUM(D175:D176)</f>
        <v>120452</v>
      </c>
      <c r="E177" s="93">
        <f t="shared" ref="E177" si="464">SUM(E175:E176)</f>
        <v>97068</v>
      </c>
      <c r="F177" s="93">
        <f t="shared" ref="F177" si="465">SUM(F175:F176)</f>
        <v>23384</v>
      </c>
      <c r="G177" s="93">
        <f t="shared" ref="G177" si="466">SUM(G175:G176)</f>
        <v>117900</v>
      </c>
      <c r="H177" s="93">
        <f t="shared" ref="H177" si="467">SUM(H175:H176)</f>
        <v>8000</v>
      </c>
      <c r="I177" s="93">
        <f t="shared" ref="I177" si="468">SUM(I175:I176)</f>
        <v>0</v>
      </c>
      <c r="J177" s="93">
        <f t="shared" ref="J177" si="469">SUM(J175:J176)</f>
        <v>250062</v>
      </c>
      <c r="K177" s="93">
        <f t="shared" ref="K177" si="470">SUM(K175:K176)</f>
        <v>0</v>
      </c>
      <c r="L177" s="93">
        <f t="shared" ref="L177" si="471">SUM(L175:L176)</f>
        <v>0</v>
      </c>
      <c r="M177" s="93">
        <f t="shared" ref="M177" si="472">SUM(M175:M176)</f>
        <v>0</v>
      </c>
    </row>
    <row r="178" spans="1:13" s="7" customFormat="1" ht="15.75" customHeight="1" x14ac:dyDescent="0.2">
      <c r="A178" s="25"/>
      <c r="B178" s="25" t="s">
        <v>207</v>
      </c>
      <c r="C178" s="27">
        <f t="shared" si="462"/>
        <v>1562379</v>
      </c>
      <c r="D178" s="27">
        <f t="shared" ref="D178:D181" si="473">SUM(E178:F178)</f>
        <v>0</v>
      </c>
      <c r="E178" s="30"/>
      <c r="F178" s="27"/>
      <c r="G178" s="27"/>
      <c r="H178" s="27"/>
      <c r="I178" s="27"/>
      <c r="J178" s="27">
        <v>1562379</v>
      </c>
      <c r="K178" s="27"/>
      <c r="L178" s="46"/>
      <c r="M178" s="37"/>
    </row>
    <row r="179" spans="1:13" s="7" customFormat="1" ht="15.75" customHeight="1" x14ac:dyDescent="0.2">
      <c r="A179" s="25"/>
      <c r="B179" s="25"/>
      <c r="C179" s="27">
        <f>D179+G179+H179+I179+J179+K179+L179+M179</f>
        <v>0</v>
      </c>
      <c r="D179" s="27">
        <f>SUM(E179,F179)</f>
        <v>0</v>
      </c>
      <c r="E179" s="28"/>
      <c r="F179" s="29"/>
      <c r="G179" s="29"/>
      <c r="H179" s="27"/>
      <c r="I179" s="27"/>
      <c r="J179" s="27"/>
      <c r="K179" s="27"/>
      <c r="L179" s="27"/>
      <c r="M179" s="27"/>
    </row>
    <row r="180" spans="1:13" s="7" customFormat="1" ht="15.75" customHeight="1" x14ac:dyDescent="0.2">
      <c r="A180" s="92"/>
      <c r="B180" s="92"/>
      <c r="C180" s="93">
        <f>SUM(C178:C179)</f>
        <v>1562379</v>
      </c>
      <c r="D180" s="93">
        <f t="shared" ref="D180" si="474">SUM(D178:D179)</f>
        <v>0</v>
      </c>
      <c r="E180" s="93">
        <f t="shared" ref="E180" si="475">SUM(E178:E179)</f>
        <v>0</v>
      </c>
      <c r="F180" s="93">
        <f t="shared" ref="F180" si="476">SUM(F178:F179)</f>
        <v>0</v>
      </c>
      <c r="G180" s="93">
        <f t="shared" ref="G180" si="477">SUM(G178:G179)</f>
        <v>0</v>
      </c>
      <c r="H180" s="93">
        <f t="shared" ref="H180" si="478">SUM(H178:H179)</f>
        <v>0</v>
      </c>
      <c r="I180" s="93">
        <f t="shared" ref="I180" si="479">SUM(I178:I179)</f>
        <v>0</v>
      </c>
      <c r="J180" s="93">
        <f t="shared" ref="J180" si="480">SUM(J178:J179)</f>
        <v>1562379</v>
      </c>
      <c r="K180" s="93">
        <f t="shared" ref="K180" si="481">SUM(K178:K179)</f>
        <v>0</v>
      </c>
      <c r="L180" s="93">
        <f t="shared" ref="L180" si="482">SUM(L178:L179)</f>
        <v>0</v>
      </c>
      <c r="M180" s="93">
        <f t="shared" ref="M180" si="483">SUM(M178:M179)</f>
        <v>0</v>
      </c>
    </row>
    <row r="181" spans="1:13" s="7" customFormat="1" ht="15.75" customHeight="1" x14ac:dyDescent="0.2">
      <c r="A181" s="25"/>
      <c r="B181" s="25" t="s">
        <v>241</v>
      </c>
      <c r="C181" s="27">
        <f t="shared" si="462"/>
        <v>0</v>
      </c>
      <c r="D181" s="27">
        <f t="shared" si="473"/>
        <v>0</v>
      </c>
      <c r="E181" s="30"/>
      <c r="F181" s="27"/>
      <c r="G181" s="27"/>
      <c r="H181" s="27"/>
      <c r="I181" s="27"/>
      <c r="J181" s="27"/>
      <c r="K181" s="27"/>
      <c r="L181" s="46"/>
      <c r="M181" s="37"/>
    </row>
    <row r="182" spans="1:13" s="7" customFormat="1" ht="15.75" customHeight="1" x14ac:dyDescent="0.2">
      <c r="A182" s="25"/>
      <c r="B182" s="25"/>
      <c r="C182" s="27">
        <f>D182+G182+H182+I182+J182+K182+L182+M182</f>
        <v>1844</v>
      </c>
      <c r="D182" s="27">
        <f>SUM(E182,F182)</f>
        <v>1844</v>
      </c>
      <c r="E182" s="28">
        <v>1486</v>
      </c>
      <c r="F182" s="29">
        <v>358</v>
      </c>
      <c r="G182" s="29"/>
      <c r="H182" s="27"/>
      <c r="I182" s="27"/>
      <c r="J182" s="27"/>
      <c r="K182" s="27"/>
      <c r="L182" s="27"/>
      <c r="M182" s="27"/>
    </row>
    <row r="183" spans="1:13" s="7" customFormat="1" ht="15.75" customHeight="1" x14ac:dyDescent="0.2">
      <c r="A183" s="92"/>
      <c r="B183" s="92"/>
      <c r="C183" s="93">
        <f>SUM(C181:C182)</f>
        <v>1844</v>
      </c>
      <c r="D183" s="93">
        <f t="shared" ref="D183:M183" si="484">SUM(D181:D182)</f>
        <v>1844</v>
      </c>
      <c r="E183" s="93">
        <f t="shared" si="484"/>
        <v>1486</v>
      </c>
      <c r="F183" s="93">
        <f t="shared" si="484"/>
        <v>358</v>
      </c>
      <c r="G183" s="93">
        <f t="shared" si="484"/>
        <v>0</v>
      </c>
      <c r="H183" s="93">
        <f t="shared" si="484"/>
        <v>0</v>
      </c>
      <c r="I183" s="93">
        <f t="shared" si="484"/>
        <v>0</v>
      </c>
      <c r="J183" s="93">
        <f t="shared" si="484"/>
        <v>0</v>
      </c>
      <c r="K183" s="93">
        <f t="shared" si="484"/>
        <v>0</v>
      </c>
      <c r="L183" s="93">
        <f t="shared" si="484"/>
        <v>0</v>
      </c>
      <c r="M183" s="93">
        <f t="shared" si="484"/>
        <v>0</v>
      </c>
    </row>
    <row r="184" spans="1:13" s="7" customFormat="1" ht="15.75" customHeight="1" x14ac:dyDescent="0.2">
      <c r="A184" s="25"/>
      <c r="B184" s="25" t="s">
        <v>193</v>
      </c>
      <c r="C184" s="27">
        <f t="shared" si="462"/>
        <v>35071</v>
      </c>
      <c r="D184" s="27">
        <f>SUM(E184:F184)</f>
        <v>1986</v>
      </c>
      <c r="E184" s="30">
        <v>1600</v>
      </c>
      <c r="F184" s="27">
        <v>386</v>
      </c>
      <c r="G184" s="27">
        <v>27243</v>
      </c>
      <c r="H184" s="27"/>
      <c r="I184" s="27"/>
      <c r="J184" s="27">
        <v>5802</v>
      </c>
      <c r="K184" s="27"/>
      <c r="L184" s="47">
        <v>40</v>
      </c>
      <c r="M184" s="29"/>
    </row>
    <row r="185" spans="1:13" s="7" customFormat="1" ht="15.75" customHeight="1" x14ac:dyDescent="0.2">
      <c r="A185" s="25"/>
      <c r="B185" s="25"/>
      <c r="C185" s="27">
        <f>D185+G185+H185+I185+J185+K185+L185+M185</f>
        <v>0</v>
      </c>
      <c r="D185" s="27">
        <f>SUM(E185,F185)</f>
        <v>373</v>
      </c>
      <c r="E185" s="28">
        <v>300</v>
      </c>
      <c r="F185" s="29">
        <v>73</v>
      </c>
      <c r="G185" s="29">
        <v>-413</v>
      </c>
      <c r="H185" s="27"/>
      <c r="I185" s="27"/>
      <c r="J185" s="27"/>
      <c r="K185" s="27"/>
      <c r="L185" s="27">
        <v>40</v>
      </c>
      <c r="M185" s="27"/>
    </row>
    <row r="186" spans="1:13" s="7" customFormat="1" ht="15.75" customHeight="1" x14ac:dyDescent="0.2">
      <c r="A186" s="92"/>
      <c r="B186" s="92"/>
      <c r="C186" s="93">
        <f>SUM(C184:C185)</f>
        <v>35071</v>
      </c>
      <c r="D186" s="93">
        <f t="shared" ref="D186" si="485">SUM(D184:D185)</f>
        <v>2359</v>
      </c>
      <c r="E186" s="93">
        <f t="shared" ref="E186" si="486">SUM(E184:E185)</f>
        <v>1900</v>
      </c>
      <c r="F186" s="93">
        <f t="shared" ref="F186" si="487">SUM(F184:F185)</f>
        <v>459</v>
      </c>
      <c r="G186" s="93">
        <f t="shared" ref="G186" si="488">SUM(G184:G185)</f>
        <v>26830</v>
      </c>
      <c r="H186" s="93">
        <f t="shared" ref="H186" si="489">SUM(H184:H185)</f>
        <v>0</v>
      </c>
      <c r="I186" s="93">
        <f t="shared" ref="I186" si="490">SUM(I184:I185)</f>
        <v>0</v>
      </c>
      <c r="J186" s="93">
        <f t="shared" ref="J186" si="491">SUM(J184:J185)</f>
        <v>5802</v>
      </c>
      <c r="K186" s="93">
        <f t="shared" ref="K186" si="492">SUM(K184:K185)</f>
        <v>0</v>
      </c>
      <c r="L186" s="93">
        <f t="shared" ref="L186" si="493">SUM(L184:L185)</f>
        <v>80</v>
      </c>
      <c r="M186" s="93">
        <f t="shared" ref="M186" si="494">SUM(M184:M185)</f>
        <v>0</v>
      </c>
    </row>
    <row r="187" spans="1:13" s="7" customFormat="1" ht="15.75" customHeight="1" x14ac:dyDescent="0.2">
      <c r="A187" s="25"/>
      <c r="B187" s="25" t="s">
        <v>239</v>
      </c>
      <c r="C187" s="27">
        <f t="shared" si="462"/>
        <v>0</v>
      </c>
      <c r="D187" s="27">
        <f t="shared" ref="D187:D188" si="495">SUM(E187:F187)</f>
        <v>0</v>
      </c>
      <c r="E187" s="30"/>
      <c r="F187" s="27"/>
      <c r="G187" s="27"/>
      <c r="H187" s="27"/>
      <c r="I187" s="27"/>
      <c r="J187" s="27"/>
      <c r="K187" s="27"/>
      <c r="L187" s="47"/>
      <c r="M187" s="29"/>
    </row>
    <row r="188" spans="1:13" s="7" customFormat="1" ht="15.75" customHeight="1" x14ac:dyDescent="0.2">
      <c r="A188" s="25"/>
      <c r="B188" s="25" t="s">
        <v>240</v>
      </c>
      <c r="C188" s="27">
        <f t="shared" si="462"/>
        <v>0</v>
      </c>
      <c r="D188" s="27">
        <f t="shared" si="495"/>
        <v>0</v>
      </c>
      <c r="E188" s="30"/>
      <c r="F188" s="27"/>
      <c r="G188" s="27"/>
      <c r="H188" s="27"/>
      <c r="I188" s="27"/>
      <c r="J188" s="27"/>
      <c r="K188" s="27"/>
      <c r="L188" s="47"/>
      <c r="M188" s="29"/>
    </row>
    <row r="189" spans="1:13" s="7" customFormat="1" ht="15.75" customHeight="1" x14ac:dyDescent="0.2">
      <c r="A189" s="32" t="s">
        <v>105</v>
      </c>
      <c r="B189" s="32" t="s">
        <v>106</v>
      </c>
      <c r="C189" s="34">
        <f t="shared" ref="C189:M189" si="496">SUM(C190:C190)</f>
        <v>92000</v>
      </c>
      <c r="D189" s="34">
        <f t="shared" si="496"/>
        <v>0</v>
      </c>
      <c r="E189" s="34">
        <f t="shared" si="496"/>
        <v>0</v>
      </c>
      <c r="F189" s="34">
        <f t="shared" si="496"/>
        <v>0</v>
      </c>
      <c r="G189" s="34">
        <f t="shared" si="496"/>
        <v>0</v>
      </c>
      <c r="H189" s="34">
        <f t="shared" si="496"/>
        <v>80000</v>
      </c>
      <c r="I189" s="34">
        <f t="shared" si="496"/>
        <v>0</v>
      </c>
      <c r="J189" s="34">
        <f t="shared" si="496"/>
        <v>12000</v>
      </c>
      <c r="K189" s="34">
        <f t="shared" si="496"/>
        <v>0</v>
      </c>
      <c r="L189" s="34">
        <f t="shared" si="496"/>
        <v>0</v>
      </c>
      <c r="M189" s="34">
        <f t="shared" si="496"/>
        <v>0</v>
      </c>
    </row>
    <row r="190" spans="1:13" s="7" customFormat="1" ht="29.25" customHeight="1" x14ac:dyDescent="0.2">
      <c r="A190" s="25"/>
      <c r="B190" s="25" t="s">
        <v>143</v>
      </c>
      <c r="C190" s="27">
        <f>SUM(D190,G190,H190:M190)</f>
        <v>92000</v>
      </c>
      <c r="D190" s="27">
        <f>SUM(E190:F190)</f>
        <v>0</v>
      </c>
      <c r="E190" s="30"/>
      <c r="F190" s="27"/>
      <c r="G190" s="27"/>
      <c r="H190" s="29">
        <v>80000</v>
      </c>
      <c r="I190" s="27"/>
      <c r="J190" s="27">
        <v>12000</v>
      </c>
      <c r="K190" s="27"/>
      <c r="L190" s="46"/>
      <c r="M190" s="37"/>
    </row>
    <row r="191" spans="1:13" s="7" customFormat="1" ht="15.75" customHeight="1" x14ac:dyDescent="0.2">
      <c r="A191" s="25"/>
      <c r="B191" s="25"/>
      <c r="C191" s="27">
        <f>D191+G191+H191+I191+J191+K191+L191+M191</f>
        <v>0</v>
      </c>
      <c r="D191" s="27">
        <f>SUM(E191,F191)</f>
        <v>0</v>
      </c>
      <c r="E191" s="28"/>
      <c r="F191" s="29"/>
      <c r="G191" s="29"/>
      <c r="H191" s="27"/>
      <c r="I191" s="27"/>
      <c r="J191" s="27"/>
      <c r="K191" s="27"/>
      <c r="L191" s="27"/>
      <c r="M191" s="27"/>
    </row>
    <row r="192" spans="1:13" s="7" customFormat="1" ht="15.75" customHeight="1" x14ac:dyDescent="0.2">
      <c r="A192" s="94"/>
      <c r="B192" s="94"/>
      <c r="C192" s="95">
        <f>SUM(C190:C191)</f>
        <v>92000</v>
      </c>
      <c r="D192" s="95">
        <f t="shared" ref="D192" si="497">SUM(D190:D191)</f>
        <v>0</v>
      </c>
      <c r="E192" s="95">
        <f t="shared" ref="E192" si="498">SUM(E190:E191)</f>
        <v>0</v>
      </c>
      <c r="F192" s="95">
        <f t="shared" ref="F192" si="499">SUM(F190:F191)</f>
        <v>0</v>
      </c>
      <c r="G192" s="95">
        <f t="shared" ref="G192" si="500">SUM(G190:G191)</f>
        <v>0</v>
      </c>
      <c r="H192" s="95">
        <f t="shared" ref="H192" si="501">SUM(H190:H191)</f>
        <v>80000</v>
      </c>
      <c r="I192" s="95">
        <f t="shared" ref="I192" si="502">SUM(I190:I191)</f>
        <v>0</v>
      </c>
      <c r="J192" s="95">
        <f t="shared" ref="J192" si="503">SUM(J190:J191)</f>
        <v>12000</v>
      </c>
      <c r="K192" s="95">
        <f t="shared" ref="K192" si="504">SUM(K190:K191)</f>
        <v>0</v>
      </c>
      <c r="L192" s="95">
        <f t="shared" ref="L192" si="505">SUM(L190:L191)</f>
        <v>0</v>
      </c>
      <c r="M192" s="95">
        <f t="shared" ref="M192" si="506">SUM(M190:M191)</f>
        <v>0</v>
      </c>
    </row>
    <row r="193" spans="1:13" s="7" customFormat="1" ht="15.75" customHeight="1" x14ac:dyDescent="0.2">
      <c r="A193" s="32" t="s">
        <v>107</v>
      </c>
      <c r="B193" s="32" t="s">
        <v>108</v>
      </c>
      <c r="C193" s="34">
        <f>SUM(C196,C199,C202)</f>
        <v>333777</v>
      </c>
      <c r="D193" s="34">
        <f t="shared" ref="D193:M193" si="507">SUM(D196,D199,D202)</f>
        <v>0</v>
      </c>
      <c r="E193" s="34">
        <f t="shared" si="507"/>
        <v>0</v>
      </c>
      <c r="F193" s="34">
        <f t="shared" si="507"/>
        <v>0</v>
      </c>
      <c r="G193" s="34">
        <f t="shared" si="507"/>
        <v>278723</v>
      </c>
      <c r="H193" s="34">
        <f t="shared" si="507"/>
        <v>0</v>
      </c>
      <c r="I193" s="34">
        <f t="shared" si="507"/>
        <v>0</v>
      </c>
      <c r="J193" s="34">
        <f t="shared" si="507"/>
        <v>55054</v>
      </c>
      <c r="K193" s="34">
        <f t="shared" si="507"/>
        <v>0</v>
      </c>
      <c r="L193" s="34">
        <f t="shared" si="507"/>
        <v>0</v>
      </c>
      <c r="M193" s="34">
        <f t="shared" si="507"/>
        <v>0</v>
      </c>
    </row>
    <row r="194" spans="1:13" s="7" customFormat="1" ht="15.75" customHeight="1" x14ac:dyDescent="0.2">
      <c r="A194" s="25"/>
      <c r="B194" s="25"/>
      <c r="C194" s="27">
        <f>D194+G194+H194+I194+J194+K194+L194+M194</f>
        <v>5270</v>
      </c>
      <c r="D194" s="27">
        <f>SUM(E194,F194)</f>
        <v>0</v>
      </c>
      <c r="E194" s="28">
        <f>SUM(E197,E200,E203)</f>
        <v>0</v>
      </c>
      <c r="F194" s="28">
        <f t="shared" ref="F194:M194" si="508">SUM(F197,F200,F203)</f>
        <v>0</v>
      </c>
      <c r="G194" s="28">
        <f t="shared" si="508"/>
        <v>5270</v>
      </c>
      <c r="H194" s="28">
        <f t="shared" si="508"/>
        <v>0</v>
      </c>
      <c r="I194" s="28">
        <f t="shared" si="508"/>
        <v>0</v>
      </c>
      <c r="J194" s="28">
        <f t="shared" si="508"/>
        <v>0</v>
      </c>
      <c r="K194" s="28">
        <f t="shared" si="508"/>
        <v>0</v>
      </c>
      <c r="L194" s="28">
        <f t="shared" si="508"/>
        <v>0</v>
      </c>
      <c r="M194" s="28">
        <f t="shared" si="508"/>
        <v>0</v>
      </c>
    </row>
    <row r="195" spans="1:13" s="7" customFormat="1" ht="15.75" customHeight="1" x14ac:dyDescent="0.2">
      <c r="A195" s="92"/>
      <c r="B195" s="92"/>
      <c r="C195" s="95">
        <f>SUM(C193,C194)</f>
        <v>339047</v>
      </c>
      <c r="D195" s="95">
        <f t="shared" ref="D195:M195" si="509">SUM(D193,D194)</f>
        <v>0</v>
      </c>
      <c r="E195" s="95">
        <f t="shared" si="509"/>
        <v>0</v>
      </c>
      <c r="F195" s="95">
        <f t="shared" si="509"/>
        <v>0</v>
      </c>
      <c r="G195" s="95">
        <f t="shared" si="509"/>
        <v>283993</v>
      </c>
      <c r="H195" s="95">
        <f t="shared" si="509"/>
        <v>0</v>
      </c>
      <c r="I195" s="95">
        <f t="shared" si="509"/>
        <v>0</v>
      </c>
      <c r="J195" s="95">
        <f t="shared" si="509"/>
        <v>55054</v>
      </c>
      <c r="K195" s="95">
        <f t="shared" si="509"/>
        <v>0</v>
      </c>
      <c r="L195" s="95">
        <f t="shared" si="509"/>
        <v>0</v>
      </c>
      <c r="M195" s="95">
        <f t="shared" si="509"/>
        <v>0</v>
      </c>
    </row>
    <row r="196" spans="1:13" s="7" customFormat="1" ht="15.75" customHeight="1" x14ac:dyDescent="0.2">
      <c r="A196" s="25"/>
      <c r="B196" s="25" t="s">
        <v>144</v>
      </c>
      <c r="C196" s="27">
        <f>SUM(D196,G196,H196:M196)</f>
        <v>111705</v>
      </c>
      <c r="D196" s="27">
        <f>SUM(E196:F196)</f>
        <v>0</v>
      </c>
      <c r="E196" s="30"/>
      <c r="F196" s="27"/>
      <c r="G196" s="27">
        <v>56651</v>
      </c>
      <c r="H196" s="27"/>
      <c r="I196" s="27"/>
      <c r="J196" s="27">
        <v>55054</v>
      </c>
      <c r="K196" s="46"/>
      <c r="L196" s="46"/>
      <c r="M196" s="37"/>
    </row>
    <row r="197" spans="1:13" s="7" customFormat="1" ht="15.75" customHeight="1" x14ac:dyDescent="0.2">
      <c r="A197" s="25"/>
      <c r="B197" s="25"/>
      <c r="C197" s="27">
        <f>D197+G197+H197+I197+J197+K197+L197+M197</f>
        <v>5270</v>
      </c>
      <c r="D197" s="27">
        <f>SUM(E197,F197)</f>
        <v>0</v>
      </c>
      <c r="E197" s="28"/>
      <c r="F197" s="29"/>
      <c r="G197" s="29">
        <v>5270</v>
      </c>
      <c r="H197" s="27"/>
      <c r="I197" s="27"/>
      <c r="J197" s="27"/>
      <c r="K197" s="27"/>
      <c r="L197" s="27"/>
      <c r="M197" s="27"/>
    </row>
    <row r="198" spans="1:13" s="7" customFormat="1" ht="15.75" customHeight="1" x14ac:dyDescent="0.2">
      <c r="A198" s="94"/>
      <c r="B198" s="94"/>
      <c r="C198" s="95">
        <f>SUM(C196:C197)</f>
        <v>116975</v>
      </c>
      <c r="D198" s="95">
        <f t="shared" ref="D198" si="510">SUM(D196:D197)</f>
        <v>0</v>
      </c>
      <c r="E198" s="95">
        <f t="shared" ref="E198" si="511">SUM(E196:E197)</f>
        <v>0</v>
      </c>
      <c r="F198" s="95">
        <f t="shared" ref="F198" si="512">SUM(F196:F197)</f>
        <v>0</v>
      </c>
      <c r="G198" s="95">
        <f t="shared" ref="G198" si="513">SUM(G196:G197)</f>
        <v>61921</v>
      </c>
      <c r="H198" s="95">
        <f t="shared" ref="H198" si="514">SUM(H196:H197)</f>
        <v>0</v>
      </c>
      <c r="I198" s="95">
        <f t="shared" ref="I198" si="515">SUM(I196:I197)</f>
        <v>0</v>
      </c>
      <c r="J198" s="95">
        <f t="shared" ref="J198" si="516">SUM(J196:J197)</f>
        <v>55054</v>
      </c>
      <c r="K198" s="95">
        <f t="shared" ref="K198" si="517">SUM(K196:K197)</f>
        <v>0</v>
      </c>
      <c r="L198" s="95">
        <f t="shared" ref="L198" si="518">SUM(L196:L197)</f>
        <v>0</v>
      </c>
      <c r="M198" s="95">
        <f t="shared" ref="M198" si="519">SUM(M196:M197)</f>
        <v>0</v>
      </c>
    </row>
    <row r="199" spans="1:13" s="7" customFormat="1" ht="15.75" customHeight="1" x14ac:dyDescent="0.2">
      <c r="A199" s="25"/>
      <c r="B199" s="25" t="s">
        <v>145</v>
      </c>
      <c r="C199" s="27">
        <f>SUM(D199,G199,H199:M199)</f>
        <v>60672</v>
      </c>
      <c r="D199" s="27">
        <f>SUM(E199:F199)</f>
        <v>0</v>
      </c>
      <c r="E199" s="30"/>
      <c r="F199" s="27"/>
      <c r="G199" s="29">
        <v>60672</v>
      </c>
      <c r="H199" s="48"/>
      <c r="I199" s="27"/>
      <c r="J199" s="27"/>
      <c r="K199" s="46"/>
      <c r="L199" s="46"/>
      <c r="M199" s="37"/>
    </row>
    <row r="200" spans="1:13" s="7" customFormat="1" ht="15.75" customHeight="1" x14ac:dyDescent="0.2">
      <c r="A200" s="25"/>
      <c r="B200" s="25"/>
      <c r="C200" s="27">
        <f>D200+G200+H200+I200+J200+K200+L200+M200</f>
        <v>0</v>
      </c>
      <c r="D200" s="27">
        <f>SUM(E200,F200)</f>
        <v>0</v>
      </c>
      <c r="E200" s="28"/>
      <c r="F200" s="29"/>
      <c r="G200" s="29"/>
      <c r="H200" s="27"/>
      <c r="I200" s="27"/>
      <c r="J200" s="27"/>
      <c r="K200" s="27"/>
      <c r="L200" s="27"/>
      <c r="M200" s="27"/>
    </row>
    <row r="201" spans="1:13" s="7" customFormat="1" ht="15.75" customHeight="1" x14ac:dyDescent="0.2">
      <c r="A201" s="94"/>
      <c r="B201" s="94"/>
      <c r="C201" s="95">
        <f>SUM(C199:C200)</f>
        <v>60672</v>
      </c>
      <c r="D201" s="95">
        <f t="shared" ref="D201" si="520">SUM(D199:D200)</f>
        <v>0</v>
      </c>
      <c r="E201" s="95">
        <f t="shared" ref="E201" si="521">SUM(E199:E200)</f>
        <v>0</v>
      </c>
      <c r="F201" s="95">
        <f t="shared" ref="F201" si="522">SUM(F199:F200)</f>
        <v>0</v>
      </c>
      <c r="G201" s="95">
        <f t="shared" ref="G201" si="523">SUM(G199:G200)</f>
        <v>60672</v>
      </c>
      <c r="H201" s="95">
        <f t="shared" ref="H201" si="524">SUM(H199:H200)</f>
        <v>0</v>
      </c>
      <c r="I201" s="95">
        <f t="shared" ref="I201" si="525">SUM(I199:I200)</f>
        <v>0</v>
      </c>
      <c r="J201" s="95">
        <f t="shared" ref="J201" si="526">SUM(J199:J200)</f>
        <v>0</v>
      </c>
      <c r="K201" s="95">
        <f t="shared" ref="K201" si="527">SUM(K199:K200)</f>
        <v>0</v>
      </c>
      <c r="L201" s="95">
        <f t="shared" ref="L201" si="528">SUM(L199:L200)</f>
        <v>0</v>
      </c>
      <c r="M201" s="95">
        <f t="shared" ref="M201" si="529">SUM(M199:M200)</f>
        <v>0</v>
      </c>
    </row>
    <row r="202" spans="1:13" s="7" customFormat="1" ht="27" customHeight="1" x14ac:dyDescent="0.2">
      <c r="A202" s="25"/>
      <c r="B202" s="25" t="s">
        <v>146</v>
      </c>
      <c r="C202" s="27">
        <f>SUM(D202,G202,H202:M202)</f>
        <v>161400</v>
      </c>
      <c r="D202" s="27">
        <f>SUM(E202:F202)</f>
        <v>0</v>
      </c>
      <c r="E202" s="30"/>
      <c r="F202" s="27"/>
      <c r="G202" s="27">
        <v>161400</v>
      </c>
      <c r="H202" s="27"/>
      <c r="I202" s="27"/>
      <c r="J202" s="27"/>
      <c r="K202" s="46"/>
      <c r="L202" s="46"/>
      <c r="M202" s="37"/>
    </row>
    <row r="203" spans="1:13" s="7" customFormat="1" ht="15.75" customHeight="1" x14ac:dyDescent="0.2">
      <c r="A203" s="25"/>
      <c r="B203" s="25"/>
      <c r="C203" s="27">
        <f>D203+G203+H203+I203+J203+K203+L203+M203</f>
        <v>0</v>
      </c>
      <c r="D203" s="27">
        <f>SUM(E203,F203)</f>
        <v>0</v>
      </c>
      <c r="E203" s="28"/>
      <c r="F203" s="29"/>
      <c r="G203" s="29"/>
      <c r="H203" s="27"/>
      <c r="I203" s="27"/>
      <c r="J203" s="27"/>
      <c r="K203" s="27"/>
      <c r="L203" s="27"/>
      <c r="M203" s="27"/>
    </row>
    <row r="204" spans="1:13" s="7" customFormat="1" ht="15.75" customHeight="1" x14ac:dyDescent="0.2">
      <c r="A204" s="94"/>
      <c r="B204" s="94"/>
      <c r="C204" s="95">
        <f>SUM(C202:C203)</f>
        <v>161400</v>
      </c>
      <c r="D204" s="95">
        <f t="shared" ref="D204" si="530">SUM(D202:D203)</f>
        <v>0</v>
      </c>
      <c r="E204" s="95">
        <f t="shared" ref="E204" si="531">SUM(E202:E203)</f>
        <v>0</v>
      </c>
      <c r="F204" s="95">
        <f t="shared" ref="F204" si="532">SUM(F202:F203)</f>
        <v>0</v>
      </c>
      <c r="G204" s="95">
        <f t="shared" ref="G204" si="533">SUM(G202:G203)</f>
        <v>161400</v>
      </c>
      <c r="H204" s="95">
        <f t="shared" ref="H204" si="534">SUM(H202:H203)</f>
        <v>0</v>
      </c>
      <c r="I204" s="95">
        <f t="shared" ref="I204" si="535">SUM(I202:I203)</f>
        <v>0</v>
      </c>
      <c r="J204" s="95">
        <f t="shared" ref="J204" si="536">SUM(J202:J203)</f>
        <v>0</v>
      </c>
      <c r="K204" s="95">
        <f t="shared" ref="K204" si="537">SUM(K202:K203)</f>
        <v>0</v>
      </c>
      <c r="L204" s="95">
        <f t="shared" ref="L204" si="538">SUM(L202:L203)</f>
        <v>0</v>
      </c>
      <c r="M204" s="95">
        <f t="shared" ref="M204" si="539">SUM(M202:M203)</f>
        <v>0</v>
      </c>
    </row>
    <row r="205" spans="1:13" s="7" customFormat="1" ht="25.5" customHeight="1" x14ac:dyDescent="0.2">
      <c r="A205" s="32" t="s">
        <v>110</v>
      </c>
      <c r="B205" s="32" t="s">
        <v>111</v>
      </c>
      <c r="C205" s="34">
        <f>SUM(C208,C211,C214,C217,C220,C223,C226,C229,C232,C236,C235,C239,C242,C243,C246)</f>
        <v>2263483</v>
      </c>
      <c r="D205" s="34">
        <f t="shared" ref="D205:M205" si="540">SUM(D208,D211,D214,D217,D220,D223,D226,D229,D232,D236,D235,D239,D242,D243,D246)</f>
        <v>115962</v>
      </c>
      <c r="E205" s="34">
        <f t="shared" si="540"/>
        <v>93450</v>
      </c>
      <c r="F205" s="34">
        <f t="shared" si="540"/>
        <v>22512</v>
      </c>
      <c r="G205" s="34">
        <f t="shared" si="540"/>
        <v>717871</v>
      </c>
      <c r="H205" s="34">
        <f t="shared" si="540"/>
        <v>859841</v>
      </c>
      <c r="I205" s="34">
        <f t="shared" si="540"/>
        <v>0</v>
      </c>
      <c r="J205" s="34">
        <f t="shared" si="540"/>
        <v>569809</v>
      </c>
      <c r="K205" s="34">
        <f t="shared" si="540"/>
        <v>0</v>
      </c>
      <c r="L205" s="34">
        <f t="shared" si="540"/>
        <v>0</v>
      </c>
      <c r="M205" s="34">
        <f t="shared" si="540"/>
        <v>0</v>
      </c>
    </row>
    <row r="206" spans="1:13" s="7" customFormat="1" ht="15.75" customHeight="1" x14ac:dyDescent="0.2">
      <c r="A206" s="25"/>
      <c r="B206" s="25"/>
      <c r="C206" s="27">
        <f>D206+G206+H206+I206+J206+K206+L206+M206</f>
        <v>-639535</v>
      </c>
      <c r="D206" s="27">
        <f>SUM(E206,F206)</f>
        <v>0</v>
      </c>
      <c r="E206" s="28">
        <f>SUM(E209,E212,E215,E218,E221,E224,E227,E230,E233,E237,E240,E244,E247)</f>
        <v>0</v>
      </c>
      <c r="F206" s="28">
        <f t="shared" ref="F206:M206" si="541">SUM(F209,F212,F215,F218,F221,F224,F227,F230,F233,F237,F240,F244,F247)</f>
        <v>0</v>
      </c>
      <c r="G206" s="28">
        <f t="shared" si="541"/>
        <v>-214556</v>
      </c>
      <c r="H206" s="28">
        <f t="shared" si="541"/>
        <v>0</v>
      </c>
      <c r="I206" s="28">
        <f t="shared" si="541"/>
        <v>0</v>
      </c>
      <c r="J206" s="28">
        <f t="shared" si="541"/>
        <v>-424979</v>
      </c>
      <c r="K206" s="28">
        <f t="shared" si="541"/>
        <v>0</v>
      </c>
      <c r="L206" s="28">
        <f t="shared" si="541"/>
        <v>0</v>
      </c>
      <c r="M206" s="28">
        <f t="shared" si="541"/>
        <v>0</v>
      </c>
    </row>
    <row r="207" spans="1:13" s="7" customFormat="1" ht="15.75" customHeight="1" x14ac:dyDescent="0.2">
      <c r="A207" s="92"/>
      <c r="B207" s="92"/>
      <c r="C207" s="95">
        <f>SUM(C205,C206)</f>
        <v>1623948</v>
      </c>
      <c r="D207" s="95">
        <f t="shared" ref="D207:M207" si="542">SUM(D205,D206)</f>
        <v>115962</v>
      </c>
      <c r="E207" s="95">
        <f t="shared" si="542"/>
        <v>93450</v>
      </c>
      <c r="F207" s="95">
        <f t="shared" si="542"/>
        <v>22512</v>
      </c>
      <c r="G207" s="95">
        <f t="shared" si="542"/>
        <v>503315</v>
      </c>
      <c r="H207" s="95">
        <f t="shared" si="542"/>
        <v>859841</v>
      </c>
      <c r="I207" s="95">
        <f t="shared" si="542"/>
        <v>0</v>
      </c>
      <c r="J207" s="95">
        <f t="shared" si="542"/>
        <v>144830</v>
      </c>
      <c r="K207" s="95">
        <f t="shared" si="542"/>
        <v>0</v>
      </c>
      <c r="L207" s="95">
        <f t="shared" si="542"/>
        <v>0</v>
      </c>
      <c r="M207" s="95">
        <f t="shared" si="542"/>
        <v>0</v>
      </c>
    </row>
    <row r="208" spans="1:13" s="7" customFormat="1" ht="15.75" customHeight="1" x14ac:dyDescent="0.2">
      <c r="A208" s="32"/>
      <c r="B208" s="25" t="s">
        <v>140</v>
      </c>
      <c r="C208" s="27">
        <f t="shared" ref="C208:C246" si="543">SUM(D208,G208,H208:M208)</f>
        <v>88596</v>
      </c>
      <c r="D208" s="27">
        <f t="shared" ref="D208:D246" si="544">SUM(E208:F208)</f>
        <v>0</v>
      </c>
      <c r="E208" s="36"/>
      <c r="F208" s="34"/>
      <c r="G208" s="27">
        <v>48596</v>
      </c>
      <c r="H208" s="34"/>
      <c r="I208" s="34"/>
      <c r="J208" s="27">
        <v>40000</v>
      </c>
      <c r="K208" s="34"/>
      <c r="L208" s="34"/>
      <c r="M208" s="34"/>
    </row>
    <row r="209" spans="1:13" s="7" customFormat="1" ht="15.75" customHeight="1" x14ac:dyDescent="0.2">
      <c r="A209" s="25"/>
      <c r="B209" s="25"/>
      <c r="C209" s="27">
        <f>D209+G209+H209+I209+J209+K209+L209+M209</f>
        <v>0</v>
      </c>
      <c r="D209" s="27">
        <f>SUM(E209,F209)</f>
        <v>0</v>
      </c>
      <c r="E209" s="28"/>
      <c r="F209" s="29"/>
      <c r="G209" s="29"/>
      <c r="H209" s="27"/>
      <c r="I209" s="27"/>
      <c r="J209" s="27"/>
      <c r="K209" s="27"/>
      <c r="L209" s="27"/>
      <c r="M209" s="27"/>
    </row>
    <row r="210" spans="1:13" s="7" customFormat="1" ht="15.75" customHeight="1" x14ac:dyDescent="0.2">
      <c r="A210" s="94"/>
      <c r="B210" s="94"/>
      <c r="C210" s="95">
        <f>SUM(C208:C209)</f>
        <v>88596</v>
      </c>
      <c r="D210" s="95">
        <f t="shared" ref="D210" si="545">SUM(D208:D209)</f>
        <v>0</v>
      </c>
      <c r="E210" s="95">
        <f t="shared" ref="E210" si="546">SUM(E208:E209)</f>
        <v>0</v>
      </c>
      <c r="F210" s="95">
        <f t="shared" ref="F210" si="547">SUM(F208:F209)</f>
        <v>0</v>
      </c>
      <c r="G210" s="95">
        <f t="shared" ref="G210" si="548">SUM(G208:G209)</f>
        <v>48596</v>
      </c>
      <c r="H210" s="95">
        <f t="shared" ref="H210" si="549">SUM(H208:H209)</f>
        <v>0</v>
      </c>
      <c r="I210" s="95">
        <f t="shared" ref="I210" si="550">SUM(I208:I209)</f>
        <v>0</v>
      </c>
      <c r="J210" s="95">
        <f t="shared" ref="J210" si="551">SUM(J208:J209)</f>
        <v>40000</v>
      </c>
      <c r="K210" s="95">
        <f t="shared" ref="K210" si="552">SUM(K208:K209)</f>
        <v>0</v>
      </c>
      <c r="L210" s="95">
        <f t="shared" ref="L210" si="553">SUM(L208:L209)</f>
        <v>0</v>
      </c>
      <c r="M210" s="95">
        <f t="shared" ref="M210" si="554">SUM(M208:M209)</f>
        <v>0</v>
      </c>
    </row>
    <row r="211" spans="1:13" s="7" customFormat="1" ht="15.75" customHeight="1" x14ac:dyDescent="0.2">
      <c r="A211" s="27"/>
      <c r="B211" s="27" t="s">
        <v>147</v>
      </c>
      <c r="C211" s="27">
        <f t="shared" si="543"/>
        <v>14772</v>
      </c>
      <c r="D211" s="27">
        <f t="shared" si="544"/>
        <v>0</v>
      </c>
      <c r="E211" s="30"/>
      <c r="F211" s="27"/>
      <c r="G211" s="27">
        <v>14772</v>
      </c>
      <c r="H211" s="27"/>
      <c r="I211" s="27"/>
      <c r="J211" s="27"/>
      <c r="K211" s="27"/>
      <c r="L211" s="27"/>
      <c r="M211" s="27"/>
    </row>
    <row r="212" spans="1:13" s="7" customFormat="1" ht="15.75" customHeight="1" x14ac:dyDescent="0.2">
      <c r="A212" s="25"/>
      <c r="B212" s="25"/>
      <c r="C212" s="27">
        <f>D212+G212+H212+I212+J212+K212+L212+M212</f>
        <v>0</v>
      </c>
      <c r="D212" s="27">
        <f>SUM(E212,F212)</f>
        <v>0</v>
      </c>
      <c r="E212" s="28"/>
      <c r="F212" s="29"/>
      <c r="G212" s="29"/>
      <c r="H212" s="27"/>
      <c r="I212" s="27"/>
      <c r="J212" s="27"/>
      <c r="K212" s="27"/>
      <c r="L212" s="27"/>
      <c r="M212" s="27"/>
    </row>
    <row r="213" spans="1:13" s="7" customFormat="1" ht="15.75" customHeight="1" x14ac:dyDescent="0.2">
      <c r="A213" s="94"/>
      <c r="B213" s="94"/>
      <c r="C213" s="95">
        <f>SUM(C211:C212)</f>
        <v>14772</v>
      </c>
      <c r="D213" s="95">
        <f t="shared" ref="D213" si="555">SUM(D211:D212)</f>
        <v>0</v>
      </c>
      <c r="E213" s="95">
        <f t="shared" ref="E213" si="556">SUM(E211:E212)</f>
        <v>0</v>
      </c>
      <c r="F213" s="95">
        <f t="shared" ref="F213" si="557">SUM(F211:F212)</f>
        <v>0</v>
      </c>
      <c r="G213" s="95">
        <f t="shared" ref="G213" si="558">SUM(G211:G212)</f>
        <v>14772</v>
      </c>
      <c r="H213" s="95">
        <f t="shared" ref="H213" si="559">SUM(H211:H212)</f>
        <v>0</v>
      </c>
      <c r="I213" s="95">
        <f t="shared" ref="I213" si="560">SUM(I211:I212)</f>
        <v>0</v>
      </c>
      <c r="J213" s="95">
        <f t="shared" ref="J213" si="561">SUM(J211:J212)</f>
        <v>0</v>
      </c>
      <c r="K213" s="95">
        <f t="shared" ref="K213" si="562">SUM(K211:K212)</f>
        <v>0</v>
      </c>
      <c r="L213" s="95">
        <f t="shared" ref="L213" si="563">SUM(L211:L212)</f>
        <v>0</v>
      </c>
      <c r="M213" s="95">
        <f t="shared" ref="M213" si="564">SUM(M211:M212)</f>
        <v>0</v>
      </c>
    </row>
    <row r="214" spans="1:13" s="7" customFormat="1" ht="15.75" customHeight="1" x14ac:dyDescent="0.2">
      <c r="A214" s="27"/>
      <c r="B214" s="25" t="s">
        <v>141</v>
      </c>
      <c r="C214" s="27">
        <f>SUM(D214,G214,H214:M214)</f>
        <v>21500</v>
      </c>
      <c r="D214" s="27">
        <f>SUM(E214:F214)</f>
        <v>0</v>
      </c>
      <c r="E214" s="30"/>
      <c r="F214" s="27"/>
      <c r="G214" s="27"/>
      <c r="H214" s="27">
        <v>21500</v>
      </c>
      <c r="I214" s="27"/>
      <c r="J214" s="27"/>
      <c r="K214" s="27"/>
      <c r="L214" s="27"/>
      <c r="M214" s="27"/>
    </row>
    <row r="215" spans="1:13" s="7" customFormat="1" ht="15.75" customHeight="1" x14ac:dyDescent="0.2">
      <c r="A215" s="25"/>
      <c r="B215" s="25"/>
      <c r="C215" s="27">
        <f>D215+G215+H215+I215+J215+K215+L215+M215</f>
        <v>0</v>
      </c>
      <c r="D215" s="27">
        <f>SUM(E215,F215)</f>
        <v>0</v>
      </c>
      <c r="E215" s="28"/>
      <c r="F215" s="29"/>
      <c r="G215" s="29"/>
      <c r="H215" s="27"/>
      <c r="I215" s="27"/>
      <c r="J215" s="27"/>
      <c r="K215" s="27"/>
      <c r="L215" s="27"/>
      <c r="M215" s="27"/>
    </row>
    <row r="216" spans="1:13" s="7" customFormat="1" ht="15.75" customHeight="1" x14ac:dyDescent="0.2">
      <c r="A216" s="94"/>
      <c r="B216" s="94"/>
      <c r="C216" s="95">
        <f>SUM(C214:C215)</f>
        <v>21500</v>
      </c>
      <c r="D216" s="95">
        <f t="shared" ref="D216" si="565">SUM(D214:D215)</f>
        <v>0</v>
      </c>
      <c r="E216" s="95">
        <f t="shared" ref="E216" si="566">SUM(E214:E215)</f>
        <v>0</v>
      </c>
      <c r="F216" s="95">
        <f t="shared" ref="F216" si="567">SUM(F214:F215)</f>
        <v>0</v>
      </c>
      <c r="G216" s="95">
        <f t="shared" ref="G216" si="568">SUM(G214:G215)</f>
        <v>0</v>
      </c>
      <c r="H216" s="95">
        <f t="shared" ref="H216" si="569">SUM(H214:H215)</f>
        <v>21500</v>
      </c>
      <c r="I216" s="95">
        <f t="shared" ref="I216" si="570">SUM(I214:I215)</f>
        <v>0</v>
      </c>
      <c r="J216" s="95">
        <f t="shared" ref="J216" si="571">SUM(J214:J215)</f>
        <v>0</v>
      </c>
      <c r="K216" s="95">
        <f t="shared" ref="K216" si="572">SUM(K214:K215)</f>
        <v>0</v>
      </c>
      <c r="L216" s="95">
        <f t="shared" ref="L216" si="573">SUM(L214:L215)</f>
        <v>0</v>
      </c>
      <c r="M216" s="95">
        <f t="shared" ref="M216" si="574">SUM(M214:M215)</f>
        <v>0</v>
      </c>
    </row>
    <row r="217" spans="1:13" s="7" customFormat="1" ht="15.75" customHeight="1" x14ac:dyDescent="0.2">
      <c r="A217" s="27"/>
      <c r="B217" s="27" t="s">
        <v>167</v>
      </c>
      <c r="C217" s="27">
        <f>SUM(D217,G217,H217:M217)</f>
        <v>137962</v>
      </c>
      <c r="D217" s="27">
        <f>SUM(E217:F217)</f>
        <v>115962</v>
      </c>
      <c r="E217" s="28">
        <v>93450</v>
      </c>
      <c r="F217" s="29">
        <v>22512</v>
      </c>
      <c r="G217" s="27">
        <v>22000</v>
      </c>
      <c r="H217" s="27"/>
      <c r="I217" s="27"/>
      <c r="J217" s="27"/>
      <c r="K217" s="27"/>
      <c r="L217" s="27"/>
      <c r="M217" s="27"/>
    </row>
    <row r="218" spans="1:13" s="7" customFormat="1" ht="15.75" customHeight="1" x14ac:dyDescent="0.2">
      <c r="A218" s="25"/>
      <c r="B218" s="25"/>
      <c r="C218" s="27">
        <f>D218+G218+H218+I218+J218+K218+L218+M218</f>
        <v>0</v>
      </c>
      <c r="D218" s="27">
        <f>SUM(E218,F218)</f>
        <v>0</v>
      </c>
      <c r="E218" s="28"/>
      <c r="F218" s="29"/>
      <c r="G218" s="29"/>
      <c r="H218" s="27"/>
      <c r="I218" s="27"/>
      <c r="J218" s="27"/>
      <c r="K218" s="27"/>
      <c r="L218" s="27"/>
      <c r="M218" s="27"/>
    </row>
    <row r="219" spans="1:13" s="7" customFormat="1" ht="15.75" customHeight="1" x14ac:dyDescent="0.2">
      <c r="A219" s="94"/>
      <c r="B219" s="94"/>
      <c r="C219" s="95">
        <f>SUM(C217:C218)</f>
        <v>137962</v>
      </c>
      <c r="D219" s="95">
        <f t="shared" ref="D219" si="575">SUM(D217:D218)</f>
        <v>115962</v>
      </c>
      <c r="E219" s="95">
        <f t="shared" ref="E219" si="576">SUM(E217:E218)</f>
        <v>93450</v>
      </c>
      <c r="F219" s="95">
        <f t="shared" ref="F219" si="577">SUM(F217:F218)</f>
        <v>22512</v>
      </c>
      <c r="G219" s="95">
        <f t="shared" ref="G219" si="578">SUM(G217:G218)</f>
        <v>22000</v>
      </c>
      <c r="H219" s="95">
        <f t="shared" ref="H219" si="579">SUM(H217:H218)</f>
        <v>0</v>
      </c>
      <c r="I219" s="95">
        <f t="shared" ref="I219" si="580">SUM(I217:I218)</f>
        <v>0</v>
      </c>
      <c r="J219" s="95">
        <f t="shared" ref="J219" si="581">SUM(J217:J218)</f>
        <v>0</v>
      </c>
      <c r="K219" s="95">
        <f t="shared" ref="K219" si="582">SUM(K217:K218)</f>
        <v>0</v>
      </c>
      <c r="L219" s="95">
        <f t="shared" ref="L219" si="583">SUM(L217:L218)</f>
        <v>0</v>
      </c>
      <c r="M219" s="95">
        <f t="shared" ref="M219" si="584">SUM(M217:M218)</f>
        <v>0</v>
      </c>
    </row>
    <row r="220" spans="1:13" s="7" customFormat="1" ht="15.75" customHeight="1" x14ac:dyDescent="0.2">
      <c r="A220" s="27"/>
      <c r="B220" s="27" t="s">
        <v>148</v>
      </c>
      <c r="C220" s="27">
        <f t="shared" si="543"/>
        <v>472419</v>
      </c>
      <c r="D220" s="27">
        <f t="shared" si="544"/>
        <v>0</v>
      </c>
      <c r="E220" s="30"/>
      <c r="F220" s="27"/>
      <c r="G220" s="29">
        <v>413419</v>
      </c>
      <c r="H220" s="27"/>
      <c r="I220" s="27"/>
      <c r="J220" s="27">
        <v>59000</v>
      </c>
      <c r="K220" s="27"/>
      <c r="L220" s="27"/>
      <c r="M220" s="27"/>
    </row>
    <row r="221" spans="1:13" s="7" customFormat="1" ht="15.75" customHeight="1" x14ac:dyDescent="0.2">
      <c r="A221" s="25"/>
      <c r="B221" s="25"/>
      <c r="C221" s="27">
        <f>D221+G221+H221+I221+J221+K221+L221+M221</f>
        <v>-40000</v>
      </c>
      <c r="D221" s="27">
        <f>SUM(E221,F221)</f>
        <v>0</v>
      </c>
      <c r="E221" s="28"/>
      <c r="F221" s="29"/>
      <c r="G221" s="29">
        <v>-40000</v>
      </c>
      <c r="H221" s="27"/>
      <c r="I221" s="27"/>
      <c r="J221" s="27"/>
      <c r="K221" s="27"/>
      <c r="L221" s="27"/>
      <c r="M221" s="27"/>
    </row>
    <row r="222" spans="1:13" s="7" customFormat="1" ht="15.75" customHeight="1" x14ac:dyDescent="0.2">
      <c r="A222" s="94"/>
      <c r="B222" s="94"/>
      <c r="C222" s="95">
        <f>SUM(C220:C221)</f>
        <v>432419</v>
      </c>
      <c r="D222" s="95">
        <f t="shared" ref="D222" si="585">SUM(D220:D221)</f>
        <v>0</v>
      </c>
      <c r="E222" s="95">
        <f t="shared" ref="E222" si="586">SUM(E220:E221)</f>
        <v>0</v>
      </c>
      <c r="F222" s="95">
        <f t="shared" ref="F222" si="587">SUM(F220:F221)</f>
        <v>0</v>
      </c>
      <c r="G222" s="95">
        <f t="shared" ref="G222" si="588">SUM(G220:G221)</f>
        <v>373419</v>
      </c>
      <c r="H222" s="95">
        <f t="shared" ref="H222" si="589">SUM(H220:H221)</f>
        <v>0</v>
      </c>
      <c r="I222" s="95">
        <f t="shared" ref="I222" si="590">SUM(I220:I221)</f>
        <v>0</v>
      </c>
      <c r="J222" s="95">
        <f t="shared" ref="J222" si="591">SUM(J220:J221)</f>
        <v>59000</v>
      </c>
      <c r="K222" s="95">
        <f t="shared" ref="K222" si="592">SUM(K220:K221)</f>
        <v>0</v>
      </c>
      <c r="L222" s="95">
        <f t="shared" ref="L222" si="593">SUM(L220:L221)</f>
        <v>0</v>
      </c>
      <c r="M222" s="95">
        <f t="shared" ref="M222" si="594">SUM(M220:M221)</f>
        <v>0</v>
      </c>
    </row>
    <row r="223" spans="1:13" s="7" customFormat="1" ht="15.75" customHeight="1" x14ac:dyDescent="0.2">
      <c r="A223" s="27"/>
      <c r="B223" s="27" t="s">
        <v>151</v>
      </c>
      <c r="C223" s="27">
        <f t="shared" si="543"/>
        <v>12279</v>
      </c>
      <c r="D223" s="27">
        <f>SUM(E223:F223)</f>
        <v>0</v>
      </c>
      <c r="E223" s="30"/>
      <c r="F223" s="27"/>
      <c r="G223" s="27"/>
      <c r="H223" s="27">
        <v>12279</v>
      </c>
      <c r="I223" s="27"/>
      <c r="J223" s="27"/>
      <c r="K223" s="27"/>
      <c r="L223" s="27"/>
      <c r="M223" s="27"/>
    </row>
    <row r="224" spans="1:13" s="7" customFormat="1" ht="15.75" customHeight="1" x14ac:dyDescent="0.2">
      <c r="A224" s="25"/>
      <c r="B224" s="25"/>
      <c r="C224" s="27">
        <f>D224+G224+H224+I224+J224+K224+L224+M224</f>
        <v>0</v>
      </c>
      <c r="D224" s="27">
        <f>SUM(E224,F224)</f>
        <v>0</v>
      </c>
      <c r="E224" s="28"/>
      <c r="F224" s="29"/>
      <c r="G224" s="29"/>
      <c r="H224" s="27"/>
      <c r="I224" s="27"/>
      <c r="J224" s="27"/>
      <c r="K224" s="27"/>
      <c r="L224" s="27"/>
      <c r="M224" s="27"/>
    </row>
    <row r="225" spans="1:13" s="7" customFormat="1" ht="15.75" customHeight="1" x14ac:dyDescent="0.2">
      <c r="A225" s="94"/>
      <c r="B225" s="94"/>
      <c r="C225" s="95">
        <f>SUM(C223:C224)</f>
        <v>12279</v>
      </c>
      <c r="D225" s="95">
        <f t="shared" ref="D225" si="595">SUM(D223:D224)</f>
        <v>0</v>
      </c>
      <c r="E225" s="95">
        <f t="shared" ref="E225" si="596">SUM(E223:E224)</f>
        <v>0</v>
      </c>
      <c r="F225" s="95">
        <f t="shared" ref="F225" si="597">SUM(F223:F224)</f>
        <v>0</v>
      </c>
      <c r="G225" s="95">
        <f t="shared" ref="G225" si="598">SUM(G223:G224)</f>
        <v>0</v>
      </c>
      <c r="H225" s="95">
        <f t="shared" ref="H225" si="599">SUM(H223:H224)</f>
        <v>12279</v>
      </c>
      <c r="I225" s="95">
        <f t="shared" ref="I225" si="600">SUM(I223:I224)</f>
        <v>0</v>
      </c>
      <c r="J225" s="95">
        <f t="shared" ref="J225" si="601">SUM(J223:J224)</f>
        <v>0</v>
      </c>
      <c r="K225" s="95">
        <f t="shared" ref="K225" si="602">SUM(K223:K224)</f>
        <v>0</v>
      </c>
      <c r="L225" s="95">
        <f t="shared" ref="L225" si="603">SUM(L223:L224)</f>
        <v>0</v>
      </c>
      <c r="M225" s="95">
        <f t="shared" ref="M225" si="604">SUM(M223:M224)</f>
        <v>0</v>
      </c>
    </row>
    <row r="226" spans="1:13" s="7" customFormat="1" ht="15.75" customHeight="1" x14ac:dyDescent="0.2">
      <c r="A226" s="27"/>
      <c r="B226" s="25" t="s">
        <v>166</v>
      </c>
      <c r="C226" s="27">
        <f t="shared" si="543"/>
        <v>13721</v>
      </c>
      <c r="D226" s="27">
        <f>SUM(E226:F226)</f>
        <v>0</v>
      </c>
      <c r="E226" s="30"/>
      <c r="F226" s="27"/>
      <c r="G226" s="29"/>
      <c r="H226" s="27">
        <v>13721</v>
      </c>
      <c r="I226" s="27"/>
      <c r="J226" s="27"/>
      <c r="K226" s="27"/>
      <c r="L226" s="27"/>
      <c r="M226" s="27"/>
    </row>
    <row r="227" spans="1:13" s="7" customFormat="1" ht="15.75" customHeight="1" x14ac:dyDescent="0.2">
      <c r="A227" s="25"/>
      <c r="B227" s="25"/>
      <c r="C227" s="27">
        <f>D227+G227+H227+I227+J227+K227+L227+M227</f>
        <v>0</v>
      </c>
      <c r="D227" s="27">
        <f>SUM(E227,F227)</f>
        <v>0</v>
      </c>
      <c r="E227" s="28"/>
      <c r="F227" s="29"/>
      <c r="G227" s="29"/>
      <c r="H227" s="27"/>
      <c r="I227" s="27"/>
      <c r="J227" s="27"/>
      <c r="K227" s="27"/>
      <c r="L227" s="27"/>
      <c r="M227" s="27"/>
    </row>
    <row r="228" spans="1:13" s="7" customFormat="1" ht="15.75" customHeight="1" x14ac:dyDescent="0.2">
      <c r="A228" s="94"/>
      <c r="B228" s="94"/>
      <c r="C228" s="95">
        <f>SUM(C226:C227)</f>
        <v>13721</v>
      </c>
      <c r="D228" s="95">
        <f t="shared" ref="D228" si="605">SUM(D226:D227)</f>
        <v>0</v>
      </c>
      <c r="E228" s="95">
        <f t="shared" ref="E228" si="606">SUM(E226:E227)</f>
        <v>0</v>
      </c>
      <c r="F228" s="95">
        <f t="shared" ref="F228" si="607">SUM(F226:F227)</f>
        <v>0</v>
      </c>
      <c r="G228" s="95">
        <f t="shared" ref="G228" si="608">SUM(G226:G227)</f>
        <v>0</v>
      </c>
      <c r="H228" s="95">
        <f t="shared" ref="H228" si="609">SUM(H226:H227)</f>
        <v>13721</v>
      </c>
      <c r="I228" s="95">
        <f t="shared" ref="I228" si="610">SUM(I226:I227)</f>
        <v>0</v>
      </c>
      <c r="J228" s="95">
        <f t="shared" ref="J228" si="611">SUM(J226:J227)</f>
        <v>0</v>
      </c>
      <c r="K228" s="95">
        <f t="shared" ref="K228" si="612">SUM(K226:K227)</f>
        <v>0</v>
      </c>
      <c r="L228" s="95">
        <f t="shared" ref="L228" si="613">SUM(L226:L227)</f>
        <v>0</v>
      </c>
      <c r="M228" s="95">
        <f t="shared" ref="M228" si="614">SUM(M226:M227)</f>
        <v>0</v>
      </c>
    </row>
    <row r="229" spans="1:13" s="7" customFormat="1" ht="15.75" customHeight="1" x14ac:dyDescent="0.2">
      <c r="A229" s="27"/>
      <c r="B229" s="27" t="s">
        <v>152</v>
      </c>
      <c r="C229" s="27">
        <f t="shared" si="543"/>
        <v>220112</v>
      </c>
      <c r="D229" s="27">
        <f>SUM(E229:F229)</f>
        <v>0</v>
      </c>
      <c r="E229" s="30"/>
      <c r="F229" s="27"/>
      <c r="G229" s="27"/>
      <c r="H229" s="29">
        <v>220112</v>
      </c>
      <c r="I229" s="27"/>
      <c r="J229" s="27"/>
      <c r="K229" s="27"/>
      <c r="L229" s="27"/>
      <c r="M229" s="27"/>
    </row>
    <row r="230" spans="1:13" s="7" customFormat="1" ht="15.75" customHeight="1" x14ac:dyDescent="0.2">
      <c r="A230" s="25"/>
      <c r="B230" s="25"/>
      <c r="C230" s="27">
        <f>D230+G230+H230+I230+J230+K230+L230+M230</f>
        <v>0</v>
      </c>
      <c r="D230" s="27">
        <f>SUM(E230,F230)</f>
        <v>0</v>
      </c>
      <c r="E230" s="28"/>
      <c r="F230" s="29"/>
      <c r="G230" s="29"/>
      <c r="H230" s="27"/>
      <c r="I230" s="27"/>
      <c r="J230" s="27"/>
      <c r="K230" s="27"/>
      <c r="L230" s="27"/>
      <c r="M230" s="27"/>
    </row>
    <row r="231" spans="1:13" s="7" customFormat="1" ht="15.75" customHeight="1" x14ac:dyDescent="0.2">
      <c r="A231" s="94"/>
      <c r="B231" s="94"/>
      <c r="C231" s="95">
        <f>SUM(C229:C230)</f>
        <v>220112</v>
      </c>
      <c r="D231" s="95">
        <f t="shared" ref="D231" si="615">SUM(D229:D230)</f>
        <v>0</v>
      </c>
      <c r="E231" s="95">
        <f t="shared" ref="E231" si="616">SUM(E229:E230)</f>
        <v>0</v>
      </c>
      <c r="F231" s="95">
        <f t="shared" ref="F231" si="617">SUM(F229:F230)</f>
        <v>0</v>
      </c>
      <c r="G231" s="95">
        <f t="shared" ref="G231" si="618">SUM(G229:G230)</f>
        <v>0</v>
      </c>
      <c r="H231" s="95">
        <f t="shared" ref="H231" si="619">SUM(H229:H230)</f>
        <v>220112</v>
      </c>
      <c r="I231" s="95">
        <f t="shared" ref="I231" si="620">SUM(I229:I230)</f>
        <v>0</v>
      </c>
      <c r="J231" s="95">
        <f t="shared" ref="J231" si="621">SUM(J229:J230)</f>
        <v>0</v>
      </c>
      <c r="K231" s="95">
        <f t="shared" ref="K231" si="622">SUM(K229:K230)</f>
        <v>0</v>
      </c>
      <c r="L231" s="95">
        <f t="shared" ref="L231" si="623">SUM(L229:L230)</f>
        <v>0</v>
      </c>
      <c r="M231" s="95">
        <f t="shared" ref="M231" si="624">SUM(M229:M230)</f>
        <v>0</v>
      </c>
    </row>
    <row r="232" spans="1:13" s="7" customFormat="1" ht="15.75" customHeight="1" x14ac:dyDescent="0.2">
      <c r="A232" s="27"/>
      <c r="B232" s="49" t="s">
        <v>149</v>
      </c>
      <c r="C232" s="27">
        <f t="shared" si="543"/>
        <v>455845</v>
      </c>
      <c r="D232" s="27">
        <f t="shared" si="544"/>
        <v>0</v>
      </c>
      <c r="E232" s="30"/>
      <c r="F232" s="27"/>
      <c r="G232" s="27">
        <v>44528</v>
      </c>
      <c r="H232" s="27">
        <v>411317</v>
      </c>
      <c r="I232" s="27"/>
      <c r="J232" s="27"/>
      <c r="K232" s="27"/>
      <c r="L232" s="27"/>
      <c r="M232" s="27"/>
    </row>
    <row r="233" spans="1:13" s="7" customFormat="1" ht="15.75" customHeight="1" x14ac:dyDescent="0.2">
      <c r="A233" s="25"/>
      <c r="B233" s="25"/>
      <c r="C233" s="27">
        <f>D233+G233+H233+I233+J233+K233+L233+M233</f>
        <v>0</v>
      </c>
      <c r="D233" s="27">
        <f>SUM(E233,F233)</f>
        <v>0</v>
      </c>
      <c r="E233" s="28"/>
      <c r="F233" s="29"/>
      <c r="G233" s="29"/>
      <c r="H233" s="27"/>
      <c r="I233" s="27"/>
      <c r="J233" s="27"/>
      <c r="K233" s="27"/>
      <c r="L233" s="27"/>
      <c r="M233" s="27"/>
    </row>
    <row r="234" spans="1:13" s="7" customFormat="1" ht="15.75" customHeight="1" x14ac:dyDescent="0.2">
      <c r="A234" s="94"/>
      <c r="B234" s="94"/>
      <c r="C234" s="95">
        <f>SUM(C232:C233)</f>
        <v>455845</v>
      </c>
      <c r="D234" s="95">
        <f t="shared" ref="D234" si="625">SUM(D232:D233)</f>
        <v>0</v>
      </c>
      <c r="E234" s="95">
        <f t="shared" ref="E234" si="626">SUM(E232:E233)</f>
        <v>0</v>
      </c>
      <c r="F234" s="95">
        <f t="shared" ref="F234" si="627">SUM(F232:F233)</f>
        <v>0</v>
      </c>
      <c r="G234" s="95">
        <f t="shared" ref="G234" si="628">SUM(G232:G233)</f>
        <v>44528</v>
      </c>
      <c r="H234" s="95">
        <f t="shared" ref="H234" si="629">SUM(H232:H233)</f>
        <v>411317</v>
      </c>
      <c r="I234" s="95">
        <f t="shared" ref="I234" si="630">SUM(I232:I233)</f>
        <v>0</v>
      </c>
      <c r="J234" s="95">
        <f t="shared" ref="J234" si="631">SUM(J232:J233)</f>
        <v>0</v>
      </c>
      <c r="K234" s="95">
        <f t="shared" ref="K234" si="632">SUM(K232:K233)</f>
        <v>0</v>
      </c>
      <c r="L234" s="95">
        <f t="shared" ref="L234" si="633">SUM(L232:L233)</f>
        <v>0</v>
      </c>
      <c r="M234" s="95">
        <f t="shared" ref="M234" si="634">SUM(M232:M233)</f>
        <v>0</v>
      </c>
    </row>
    <row r="235" spans="1:13" s="7" customFormat="1" ht="15.75" customHeight="1" x14ac:dyDescent="0.2">
      <c r="A235" s="27"/>
      <c r="B235" s="50" t="s">
        <v>208</v>
      </c>
      <c r="C235" s="29">
        <f t="shared" si="543"/>
        <v>0</v>
      </c>
      <c r="D235" s="27">
        <f t="shared" si="544"/>
        <v>0</v>
      </c>
      <c r="E235" s="30"/>
      <c r="F235" s="27"/>
      <c r="G235" s="29"/>
      <c r="H235" s="27"/>
      <c r="I235" s="27"/>
      <c r="J235" s="27"/>
      <c r="K235" s="27"/>
      <c r="L235" s="27"/>
      <c r="M235" s="27"/>
    </row>
    <row r="236" spans="1:13" s="7" customFormat="1" ht="15.75" customHeight="1" x14ac:dyDescent="0.2">
      <c r="A236" s="27"/>
      <c r="B236" s="51" t="s">
        <v>142</v>
      </c>
      <c r="C236" s="29">
        <f t="shared" si="543"/>
        <v>20445</v>
      </c>
      <c r="D236" s="27">
        <f t="shared" si="544"/>
        <v>0</v>
      </c>
      <c r="E236" s="28"/>
      <c r="F236" s="29"/>
      <c r="G236" s="29"/>
      <c r="H236" s="29">
        <v>20445</v>
      </c>
      <c r="I236" s="27"/>
      <c r="J236" s="27"/>
      <c r="K236" s="27"/>
      <c r="L236" s="27"/>
      <c r="M236" s="27"/>
    </row>
    <row r="237" spans="1:13" s="7" customFormat="1" ht="15.75" customHeight="1" x14ac:dyDescent="0.2">
      <c r="A237" s="25"/>
      <c r="B237" s="25"/>
      <c r="C237" s="27">
        <f>D237+G237+H237+I237+J237+K237+L237+M237</f>
        <v>0</v>
      </c>
      <c r="D237" s="27">
        <f>SUM(E237,F237)</f>
        <v>0</v>
      </c>
      <c r="E237" s="28"/>
      <c r="F237" s="29"/>
      <c r="G237" s="29"/>
      <c r="H237" s="27"/>
      <c r="I237" s="27"/>
      <c r="J237" s="27"/>
      <c r="K237" s="27"/>
      <c r="L237" s="27"/>
      <c r="M237" s="27"/>
    </row>
    <row r="238" spans="1:13" s="7" customFormat="1" ht="15.75" customHeight="1" x14ac:dyDescent="0.2">
      <c r="A238" s="94"/>
      <c r="B238" s="94"/>
      <c r="C238" s="95">
        <f>SUM(C236:C237)</f>
        <v>20445</v>
      </c>
      <c r="D238" s="95">
        <f t="shared" ref="D238" si="635">SUM(D236:D237)</f>
        <v>0</v>
      </c>
      <c r="E238" s="95">
        <f t="shared" ref="E238" si="636">SUM(E236:E237)</f>
        <v>0</v>
      </c>
      <c r="F238" s="95">
        <f t="shared" ref="F238" si="637">SUM(F236:F237)</f>
        <v>0</v>
      </c>
      <c r="G238" s="95">
        <f t="shared" ref="G238" si="638">SUM(G236:G237)</f>
        <v>0</v>
      </c>
      <c r="H238" s="95">
        <f t="shared" ref="H238" si="639">SUM(H236:H237)</f>
        <v>20445</v>
      </c>
      <c r="I238" s="95">
        <f t="shared" ref="I238" si="640">SUM(I236:I237)</f>
        <v>0</v>
      </c>
      <c r="J238" s="95">
        <f t="shared" ref="J238" si="641">SUM(J236:J237)</f>
        <v>0</v>
      </c>
      <c r="K238" s="95">
        <f t="shared" ref="K238" si="642">SUM(K236:K237)</f>
        <v>0</v>
      </c>
      <c r="L238" s="95">
        <f t="shared" ref="L238" si="643">SUM(L236:L237)</f>
        <v>0</v>
      </c>
      <c r="M238" s="95">
        <f t="shared" ref="M238" si="644">SUM(M236:M237)</f>
        <v>0</v>
      </c>
    </row>
    <row r="239" spans="1:13" s="7" customFormat="1" ht="15.75" customHeight="1" x14ac:dyDescent="0.2">
      <c r="A239" s="25"/>
      <c r="B239" s="51" t="s">
        <v>150</v>
      </c>
      <c r="C239" s="27">
        <f t="shared" si="543"/>
        <v>160467</v>
      </c>
      <c r="D239" s="27">
        <f t="shared" si="544"/>
        <v>0</v>
      </c>
      <c r="E239" s="30"/>
      <c r="F239" s="27"/>
      <c r="G239" s="27"/>
      <c r="H239" s="27">
        <v>160467</v>
      </c>
      <c r="I239" s="27"/>
      <c r="J239" s="27"/>
      <c r="K239" s="46"/>
      <c r="L239" s="46"/>
      <c r="M239" s="37"/>
    </row>
    <row r="240" spans="1:13" s="7" customFormat="1" ht="15.75" customHeight="1" x14ac:dyDescent="0.2">
      <c r="A240" s="25"/>
      <c r="B240" s="25"/>
      <c r="C240" s="27">
        <f>D240+G240+H240+I240+J240+K240+L240+M240</f>
        <v>0</v>
      </c>
      <c r="D240" s="27">
        <f>SUM(E240,F240)</f>
        <v>0</v>
      </c>
      <c r="E240" s="28"/>
      <c r="F240" s="29"/>
      <c r="G240" s="29"/>
      <c r="H240" s="27"/>
      <c r="I240" s="27"/>
      <c r="J240" s="27"/>
      <c r="K240" s="27"/>
      <c r="L240" s="27"/>
      <c r="M240" s="27"/>
    </row>
    <row r="241" spans="1:13" s="7" customFormat="1" ht="15.75" customHeight="1" x14ac:dyDescent="0.2">
      <c r="A241" s="94"/>
      <c r="B241" s="94"/>
      <c r="C241" s="95">
        <f>SUM(C239:C240)</f>
        <v>160467</v>
      </c>
      <c r="D241" s="95">
        <f t="shared" ref="D241" si="645">SUM(D239:D240)</f>
        <v>0</v>
      </c>
      <c r="E241" s="95">
        <f t="shared" ref="E241" si="646">SUM(E239:E240)</f>
        <v>0</v>
      </c>
      <c r="F241" s="95">
        <f t="shared" ref="F241" si="647">SUM(F239:F240)</f>
        <v>0</v>
      </c>
      <c r="G241" s="95">
        <f t="shared" ref="G241" si="648">SUM(G239:G240)</f>
        <v>0</v>
      </c>
      <c r="H241" s="95">
        <f t="shared" ref="H241" si="649">SUM(H239:H240)</f>
        <v>160467</v>
      </c>
      <c r="I241" s="95">
        <f t="shared" ref="I241" si="650">SUM(I239:I240)</f>
        <v>0</v>
      </c>
      <c r="J241" s="95">
        <f t="shared" ref="J241" si="651">SUM(J239:J240)</f>
        <v>0</v>
      </c>
      <c r="K241" s="95">
        <f t="shared" ref="K241" si="652">SUM(K239:K240)</f>
        <v>0</v>
      </c>
      <c r="L241" s="95">
        <f t="shared" ref="L241" si="653">SUM(L239:L240)</f>
        <v>0</v>
      </c>
      <c r="M241" s="95">
        <f t="shared" ref="M241" si="654">SUM(M239:M240)</f>
        <v>0</v>
      </c>
    </row>
    <row r="242" spans="1:13" s="7" customFormat="1" ht="29.25" customHeight="1" x14ac:dyDescent="0.2">
      <c r="A242" s="25"/>
      <c r="B242" s="51" t="s">
        <v>183</v>
      </c>
      <c r="C242" s="27">
        <f t="shared" si="543"/>
        <v>0</v>
      </c>
      <c r="D242" s="27">
        <f t="shared" si="544"/>
        <v>0</v>
      </c>
      <c r="E242" s="30"/>
      <c r="F242" s="27"/>
      <c r="G242" s="27"/>
      <c r="H242" s="27"/>
      <c r="I242" s="27"/>
      <c r="J242" s="27"/>
      <c r="K242" s="46"/>
      <c r="L242" s="46"/>
      <c r="M242" s="37"/>
    </row>
    <row r="243" spans="1:13" s="7" customFormat="1" ht="27" customHeight="1" x14ac:dyDescent="0.2">
      <c r="A243" s="25"/>
      <c r="B243" s="25" t="s">
        <v>229</v>
      </c>
      <c r="C243" s="27">
        <f t="shared" si="543"/>
        <v>91546</v>
      </c>
      <c r="D243" s="27">
        <f t="shared" si="544"/>
        <v>0</v>
      </c>
      <c r="E243" s="30"/>
      <c r="F243" s="27"/>
      <c r="G243" s="27"/>
      <c r="H243" s="27"/>
      <c r="I243" s="27"/>
      <c r="J243" s="27">
        <v>91546</v>
      </c>
      <c r="K243" s="46"/>
      <c r="L243" s="46"/>
      <c r="M243" s="37"/>
    </row>
    <row r="244" spans="1:13" s="7" customFormat="1" ht="15.75" customHeight="1" x14ac:dyDescent="0.2">
      <c r="A244" s="25"/>
      <c r="B244" s="25"/>
      <c r="C244" s="27">
        <f>D244+G244+H244+I244+J244+K244+L244+M244</f>
        <v>-45716</v>
      </c>
      <c r="D244" s="27">
        <f>SUM(E244,F244)</f>
        <v>0</v>
      </c>
      <c r="E244" s="28"/>
      <c r="F244" s="29"/>
      <c r="G244" s="29"/>
      <c r="H244" s="27"/>
      <c r="I244" s="27"/>
      <c r="J244" s="27">
        <v>-45716</v>
      </c>
      <c r="K244" s="27"/>
      <c r="L244" s="27"/>
      <c r="M244" s="27"/>
    </row>
    <row r="245" spans="1:13" s="7" customFormat="1" ht="15.75" customHeight="1" x14ac:dyDescent="0.2">
      <c r="A245" s="94"/>
      <c r="B245" s="94"/>
      <c r="C245" s="95">
        <f>SUM(C243:C244)</f>
        <v>45830</v>
      </c>
      <c r="D245" s="95">
        <f t="shared" ref="D245" si="655">SUM(D243:D244)</f>
        <v>0</v>
      </c>
      <c r="E245" s="95">
        <f t="shared" ref="E245" si="656">SUM(E243:E244)</f>
        <v>0</v>
      </c>
      <c r="F245" s="95">
        <f t="shared" ref="F245" si="657">SUM(F243:F244)</f>
        <v>0</v>
      </c>
      <c r="G245" s="95">
        <f t="shared" ref="G245" si="658">SUM(G243:G244)</f>
        <v>0</v>
      </c>
      <c r="H245" s="95">
        <f t="shared" ref="H245" si="659">SUM(H243:H244)</f>
        <v>0</v>
      </c>
      <c r="I245" s="95">
        <f t="shared" ref="I245" si="660">SUM(I243:I244)</f>
        <v>0</v>
      </c>
      <c r="J245" s="95">
        <f t="shared" ref="J245" si="661">SUM(J243:J244)</f>
        <v>45830</v>
      </c>
      <c r="K245" s="95">
        <f t="shared" ref="K245" si="662">SUM(K243:K244)</f>
        <v>0</v>
      </c>
      <c r="L245" s="95">
        <f t="shared" ref="L245" si="663">SUM(L243:L244)</f>
        <v>0</v>
      </c>
      <c r="M245" s="95">
        <f t="shared" ref="M245" si="664">SUM(M243:M244)</f>
        <v>0</v>
      </c>
    </row>
    <row r="246" spans="1:13" s="7" customFormat="1" ht="24.75" customHeight="1" x14ac:dyDescent="0.2">
      <c r="A246" s="75"/>
      <c r="B246" s="75" t="s">
        <v>248</v>
      </c>
      <c r="C246" s="31">
        <f t="shared" si="543"/>
        <v>553819</v>
      </c>
      <c r="D246" s="31">
        <f t="shared" si="544"/>
        <v>0</v>
      </c>
      <c r="E246" s="76"/>
      <c r="F246" s="31"/>
      <c r="G246" s="31">
        <v>174556</v>
      </c>
      <c r="H246" s="31"/>
      <c r="I246" s="31"/>
      <c r="J246" s="31">
        <v>379263</v>
      </c>
      <c r="K246" s="77"/>
      <c r="L246" s="77"/>
      <c r="M246" s="78"/>
    </row>
    <row r="247" spans="1:13" s="7" customFormat="1" ht="15.75" customHeight="1" x14ac:dyDescent="0.2">
      <c r="A247" s="25"/>
      <c r="B247" s="25"/>
      <c r="C247" s="27">
        <f>D247+G247+H247+I247+J247+K247+L247+M247</f>
        <v>-553819</v>
      </c>
      <c r="D247" s="27">
        <f>SUM(E247,F247)</f>
        <v>0</v>
      </c>
      <c r="E247" s="28"/>
      <c r="F247" s="29"/>
      <c r="G247" s="29">
        <v>-174556</v>
      </c>
      <c r="H247" s="27"/>
      <c r="I247" s="27"/>
      <c r="J247" s="27">
        <v>-379263</v>
      </c>
      <c r="K247" s="27"/>
      <c r="L247" s="27"/>
      <c r="M247" s="27"/>
    </row>
    <row r="248" spans="1:13" s="7" customFormat="1" ht="15.75" customHeight="1" x14ac:dyDescent="0.2">
      <c r="A248" s="94"/>
      <c r="B248" s="94"/>
      <c r="C248" s="95">
        <f>SUM(C246:C247)</f>
        <v>0</v>
      </c>
      <c r="D248" s="95">
        <f t="shared" ref="D248" si="665">SUM(D246:D247)</f>
        <v>0</v>
      </c>
      <c r="E248" s="95">
        <f t="shared" ref="E248" si="666">SUM(E246:E247)</f>
        <v>0</v>
      </c>
      <c r="F248" s="95">
        <f t="shared" ref="F248" si="667">SUM(F246:F247)</f>
        <v>0</v>
      </c>
      <c r="G248" s="95">
        <f t="shared" ref="G248" si="668">SUM(G246:G247)</f>
        <v>0</v>
      </c>
      <c r="H248" s="95">
        <f t="shared" ref="H248" si="669">SUM(H246:H247)</f>
        <v>0</v>
      </c>
      <c r="I248" s="95">
        <f t="shared" ref="I248" si="670">SUM(I246:I247)</f>
        <v>0</v>
      </c>
      <c r="J248" s="95">
        <f t="shared" ref="J248" si="671">SUM(J246:J247)</f>
        <v>0</v>
      </c>
      <c r="K248" s="95">
        <f t="shared" ref="K248" si="672">SUM(K246:K247)</f>
        <v>0</v>
      </c>
      <c r="L248" s="95">
        <f t="shared" ref="L248" si="673">SUM(L246:L247)</f>
        <v>0</v>
      </c>
      <c r="M248" s="95">
        <f t="shared" ref="M248" si="674">SUM(M246:M247)</f>
        <v>0</v>
      </c>
    </row>
    <row r="249" spans="1:13" s="12" customFormat="1" ht="15.75" customHeight="1" x14ac:dyDescent="0.2">
      <c r="A249" s="35" t="s">
        <v>126</v>
      </c>
      <c r="B249" s="35" t="s">
        <v>120</v>
      </c>
      <c r="C249" s="23">
        <f t="shared" ref="C249:M249" si="675">C205+C193+C189+C172+C139</f>
        <v>5236915</v>
      </c>
      <c r="D249" s="23">
        <f t="shared" si="675"/>
        <v>238400</v>
      </c>
      <c r="E249" s="23">
        <f t="shared" si="675"/>
        <v>192118</v>
      </c>
      <c r="F249" s="23">
        <f t="shared" si="675"/>
        <v>46282</v>
      </c>
      <c r="G249" s="23">
        <f t="shared" si="675"/>
        <v>1338860</v>
      </c>
      <c r="H249" s="23">
        <f t="shared" si="675"/>
        <v>947841</v>
      </c>
      <c r="I249" s="23">
        <f t="shared" si="675"/>
        <v>0</v>
      </c>
      <c r="J249" s="23">
        <f t="shared" si="675"/>
        <v>2711774</v>
      </c>
      <c r="K249" s="23">
        <f t="shared" si="675"/>
        <v>0</v>
      </c>
      <c r="L249" s="23">
        <f t="shared" si="675"/>
        <v>40</v>
      </c>
      <c r="M249" s="23">
        <f t="shared" si="675"/>
        <v>0</v>
      </c>
    </row>
    <row r="250" spans="1:13" s="7" customFormat="1" ht="15.75" customHeight="1" x14ac:dyDescent="0.2">
      <c r="A250" s="25"/>
      <c r="B250" s="25"/>
      <c r="C250" s="27">
        <f>D250+G250+H250+I250+J250+K250+L250+M250</f>
        <v>-871254</v>
      </c>
      <c r="D250" s="27">
        <f>SUM(E250,F250)</f>
        <v>2217</v>
      </c>
      <c r="E250" s="28">
        <f>SUM(E206,E194,E191,E173,E140)</f>
        <v>1786</v>
      </c>
      <c r="F250" s="28">
        <f t="shared" ref="F250:M250" si="676">SUM(F206,F194,F191,F173,F140)</f>
        <v>431</v>
      </c>
      <c r="G250" s="28">
        <f t="shared" si="676"/>
        <v>-209504</v>
      </c>
      <c r="H250" s="28">
        <f t="shared" si="676"/>
        <v>0</v>
      </c>
      <c r="I250" s="28">
        <f t="shared" si="676"/>
        <v>0</v>
      </c>
      <c r="J250" s="28">
        <f t="shared" si="676"/>
        <v>-664007</v>
      </c>
      <c r="K250" s="28">
        <f t="shared" si="676"/>
        <v>0</v>
      </c>
      <c r="L250" s="28">
        <f t="shared" si="676"/>
        <v>40</v>
      </c>
      <c r="M250" s="28">
        <f t="shared" si="676"/>
        <v>0</v>
      </c>
    </row>
    <row r="251" spans="1:13" s="7" customFormat="1" ht="15.75" customHeight="1" x14ac:dyDescent="0.2">
      <c r="A251" s="92"/>
      <c r="B251" s="92"/>
      <c r="C251" s="95">
        <f>SUM(C249,C250)</f>
        <v>4365661</v>
      </c>
      <c r="D251" s="95">
        <f t="shared" ref="D251:M251" si="677">SUM(D249,D250)</f>
        <v>240617</v>
      </c>
      <c r="E251" s="95">
        <f t="shared" si="677"/>
        <v>193904</v>
      </c>
      <c r="F251" s="95">
        <f t="shared" si="677"/>
        <v>46713</v>
      </c>
      <c r="G251" s="95">
        <f t="shared" si="677"/>
        <v>1129356</v>
      </c>
      <c r="H251" s="95">
        <f t="shared" si="677"/>
        <v>947841</v>
      </c>
      <c r="I251" s="95">
        <f t="shared" si="677"/>
        <v>0</v>
      </c>
      <c r="J251" s="95">
        <f t="shared" si="677"/>
        <v>2047767</v>
      </c>
      <c r="K251" s="95">
        <f t="shared" si="677"/>
        <v>0</v>
      </c>
      <c r="L251" s="95">
        <f t="shared" si="677"/>
        <v>80</v>
      </c>
      <c r="M251" s="95">
        <f t="shared" si="677"/>
        <v>0</v>
      </c>
    </row>
    <row r="252" spans="1:13" s="7" customFormat="1" ht="15.75" customHeight="1" x14ac:dyDescent="0.2">
      <c r="A252" s="35" t="s">
        <v>127</v>
      </c>
      <c r="B252" s="35" t="s">
        <v>24</v>
      </c>
      <c r="C252" s="52">
        <f>SUM(C255,C258,C261,C264,C267,C270,C273)</f>
        <v>152231</v>
      </c>
      <c r="D252" s="52">
        <f t="shared" ref="D252:M252" si="678">SUM(D255,D258,D261,D264,D267,D270,D273)</f>
        <v>0</v>
      </c>
      <c r="E252" s="52">
        <f t="shared" si="678"/>
        <v>0</v>
      </c>
      <c r="F252" s="52">
        <f t="shared" si="678"/>
        <v>0</v>
      </c>
      <c r="G252" s="52">
        <f t="shared" si="678"/>
        <v>152231</v>
      </c>
      <c r="H252" s="52">
        <f t="shared" si="678"/>
        <v>0</v>
      </c>
      <c r="I252" s="52">
        <f t="shared" si="678"/>
        <v>0</v>
      </c>
      <c r="J252" s="52">
        <f t="shared" si="678"/>
        <v>0</v>
      </c>
      <c r="K252" s="52">
        <f t="shared" si="678"/>
        <v>0</v>
      </c>
      <c r="L252" s="52">
        <f t="shared" si="678"/>
        <v>0</v>
      </c>
      <c r="M252" s="52">
        <f t="shared" si="678"/>
        <v>0</v>
      </c>
    </row>
    <row r="253" spans="1:13" s="7" customFormat="1" ht="15.75" customHeight="1" x14ac:dyDescent="0.2">
      <c r="A253" s="25"/>
      <c r="B253" s="25"/>
      <c r="C253" s="27">
        <f>D253+G253+H253+I253+J253+K253+L253+M253</f>
        <v>0</v>
      </c>
      <c r="D253" s="27">
        <f>SUM(E253,F253)</f>
        <v>7500</v>
      </c>
      <c r="E253" s="28">
        <f>SUM(E256,E259,E262,E265,E268,E271,E274)</f>
        <v>6000</v>
      </c>
      <c r="F253" s="28">
        <f t="shared" ref="F253:M253" si="679">SUM(F256,F259,F262,F265,F268,F271,F274)</f>
        <v>1500</v>
      </c>
      <c r="G253" s="28">
        <f t="shared" si="679"/>
        <v>-7500</v>
      </c>
      <c r="H253" s="28">
        <f t="shared" si="679"/>
        <v>0</v>
      </c>
      <c r="I253" s="28">
        <f t="shared" si="679"/>
        <v>0</v>
      </c>
      <c r="J253" s="28">
        <f t="shared" si="679"/>
        <v>0</v>
      </c>
      <c r="K253" s="28">
        <f t="shared" si="679"/>
        <v>0</v>
      </c>
      <c r="L253" s="28">
        <f t="shared" si="679"/>
        <v>0</v>
      </c>
      <c r="M253" s="28">
        <f t="shared" si="679"/>
        <v>0</v>
      </c>
    </row>
    <row r="254" spans="1:13" s="7" customFormat="1" ht="15.75" customHeight="1" x14ac:dyDescent="0.2">
      <c r="A254" s="92"/>
      <c r="B254" s="92"/>
      <c r="C254" s="95">
        <f>SUM(C252,C253)</f>
        <v>152231</v>
      </c>
      <c r="D254" s="95">
        <f t="shared" ref="D254:M254" si="680">SUM(D252,D253)</f>
        <v>7500</v>
      </c>
      <c r="E254" s="95">
        <f t="shared" si="680"/>
        <v>6000</v>
      </c>
      <c r="F254" s="95">
        <f t="shared" si="680"/>
        <v>1500</v>
      </c>
      <c r="G254" s="95">
        <f t="shared" si="680"/>
        <v>144731</v>
      </c>
      <c r="H254" s="95">
        <f t="shared" si="680"/>
        <v>0</v>
      </c>
      <c r="I254" s="95">
        <f t="shared" si="680"/>
        <v>0</v>
      </c>
      <c r="J254" s="95">
        <f t="shared" si="680"/>
        <v>0</v>
      </c>
      <c r="K254" s="95">
        <f t="shared" si="680"/>
        <v>0</v>
      </c>
      <c r="L254" s="95">
        <f t="shared" si="680"/>
        <v>0</v>
      </c>
      <c r="M254" s="95">
        <f t="shared" si="680"/>
        <v>0</v>
      </c>
    </row>
    <row r="255" spans="1:13" s="7" customFormat="1" ht="15.75" customHeight="1" x14ac:dyDescent="0.2">
      <c r="A255" s="32"/>
      <c r="B255" s="26" t="s">
        <v>49</v>
      </c>
      <c r="C255" s="27">
        <f t="shared" ref="C255:C273" si="681">SUM(D255,G255,H255:M255)</f>
        <v>4560</v>
      </c>
      <c r="D255" s="27">
        <f t="shared" ref="D255:D273" si="682">SUM(E255:F255)</f>
        <v>0</v>
      </c>
      <c r="E255" s="27"/>
      <c r="F255" s="27"/>
      <c r="G255" s="27">
        <v>4560</v>
      </c>
      <c r="H255" s="27"/>
      <c r="I255" s="27"/>
      <c r="J255" s="27"/>
      <c r="K255" s="27"/>
      <c r="L255" s="27"/>
      <c r="M255" s="27"/>
    </row>
    <row r="256" spans="1:13" s="7" customFormat="1" ht="15.75" customHeight="1" x14ac:dyDescent="0.2">
      <c r="A256" s="25"/>
      <c r="B256" s="25"/>
      <c r="C256" s="27">
        <f>D256+G256+H256+I256+J256+K256+L256+M256</f>
        <v>0</v>
      </c>
      <c r="D256" s="27">
        <f>SUM(E256,F256)</f>
        <v>0</v>
      </c>
      <c r="E256" s="28"/>
      <c r="F256" s="29"/>
      <c r="G256" s="29"/>
      <c r="H256" s="27"/>
      <c r="I256" s="27"/>
      <c r="J256" s="27"/>
      <c r="K256" s="27"/>
      <c r="L256" s="27"/>
      <c r="M256" s="27"/>
    </row>
    <row r="257" spans="1:13" s="7" customFormat="1" ht="15.75" customHeight="1" x14ac:dyDescent="0.2">
      <c r="A257" s="94"/>
      <c r="B257" s="94"/>
      <c r="C257" s="95">
        <f>SUM(C255:C256)</f>
        <v>4560</v>
      </c>
      <c r="D257" s="95">
        <f t="shared" ref="D257" si="683">SUM(D255:D256)</f>
        <v>0</v>
      </c>
      <c r="E257" s="95">
        <f t="shared" ref="E257" si="684">SUM(E255:E256)</f>
        <v>0</v>
      </c>
      <c r="F257" s="95">
        <f t="shared" ref="F257" si="685">SUM(F255:F256)</f>
        <v>0</v>
      </c>
      <c r="G257" s="95">
        <f t="shared" ref="G257" si="686">SUM(G255:G256)</f>
        <v>4560</v>
      </c>
      <c r="H257" s="95">
        <f t="shared" ref="H257" si="687">SUM(H255:H256)</f>
        <v>0</v>
      </c>
      <c r="I257" s="95">
        <f t="shared" ref="I257" si="688">SUM(I255:I256)</f>
        <v>0</v>
      </c>
      <c r="J257" s="95">
        <f t="shared" ref="J257" si="689">SUM(J255:J256)</f>
        <v>0</v>
      </c>
      <c r="K257" s="95">
        <f t="shared" ref="K257" si="690">SUM(K255:K256)</f>
        <v>0</v>
      </c>
      <c r="L257" s="95">
        <f t="shared" ref="L257" si="691">SUM(L255:L256)</f>
        <v>0</v>
      </c>
      <c r="M257" s="95">
        <f t="shared" ref="M257" si="692">SUM(M255:M256)</f>
        <v>0</v>
      </c>
    </row>
    <row r="258" spans="1:13" s="7" customFormat="1" ht="15.75" customHeight="1" x14ac:dyDescent="0.2">
      <c r="A258" s="32"/>
      <c r="B258" s="26" t="s">
        <v>89</v>
      </c>
      <c r="C258" s="27">
        <f t="shared" si="681"/>
        <v>5790</v>
      </c>
      <c r="D258" s="27">
        <f t="shared" si="682"/>
        <v>0</v>
      </c>
      <c r="E258" s="27"/>
      <c r="F258" s="27"/>
      <c r="G258" s="27">
        <v>5790</v>
      </c>
      <c r="H258" s="27"/>
      <c r="I258" s="27"/>
      <c r="J258" s="27"/>
      <c r="K258" s="27"/>
      <c r="L258" s="27"/>
      <c r="M258" s="27"/>
    </row>
    <row r="259" spans="1:13" s="7" customFormat="1" ht="15.75" customHeight="1" x14ac:dyDescent="0.2">
      <c r="A259" s="25"/>
      <c r="B259" s="25"/>
      <c r="C259" s="27">
        <f>D259+G259+H259+I259+J259+K259+L259+M259</f>
        <v>0</v>
      </c>
      <c r="D259" s="27">
        <f>SUM(E259,F259)</f>
        <v>0</v>
      </c>
      <c r="E259" s="28"/>
      <c r="F259" s="29"/>
      <c r="G259" s="29"/>
      <c r="H259" s="27"/>
      <c r="I259" s="27"/>
      <c r="J259" s="27"/>
      <c r="K259" s="27"/>
      <c r="L259" s="27"/>
      <c r="M259" s="27"/>
    </row>
    <row r="260" spans="1:13" s="7" customFormat="1" ht="15.75" customHeight="1" x14ac:dyDescent="0.2">
      <c r="A260" s="94"/>
      <c r="B260" s="94"/>
      <c r="C260" s="95">
        <f>SUM(C258:C259)</f>
        <v>5790</v>
      </c>
      <c r="D260" s="95">
        <f t="shared" ref="D260" si="693">SUM(D258:D259)</f>
        <v>0</v>
      </c>
      <c r="E260" s="95">
        <f t="shared" ref="E260" si="694">SUM(E258:E259)</f>
        <v>0</v>
      </c>
      <c r="F260" s="95">
        <f t="shared" ref="F260" si="695">SUM(F258:F259)</f>
        <v>0</v>
      </c>
      <c r="G260" s="95">
        <f t="shared" ref="G260" si="696">SUM(G258:G259)</f>
        <v>5790</v>
      </c>
      <c r="H260" s="95">
        <f t="shared" ref="H260" si="697">SUM(H258:H259)</f>
        <v>0</v>
      </c>
      <c r="I260" s="95">
        <f t="shared" ref="I260" si="698">SUM(I258:I259)</f>
        <v>0</v>
      </c>
      <c r="J260" s="95">
        <f t="shared" ref="J260" si="699">SUM(J258:J259)</f>
        <v>0</v>
      </c>
      <c r="K260" s="95">
        <f t="shared" ref="K260" si="700">SUM(K258:K259)</f>
        <v>0</v>
      </c>
      <c r="L260" s="95">
        <f t="shared" ref="L260" si="701">SUM(L258:L259)</f>
        <v>0</v>
      </c>
      <c r="M260" s="95">
        <f t="shared" ref="M260" si="702">SUM(M258:M259)</f>
        <v>0</v>
      </c>
    </row>
    <row r="261" spans="1:13" s="7" customFormat="1" ht="15.75" customHeight="1" x14ac:dyDescent="0.2">
      <c r="A261" s="32"/>
      <c r="B261" s="26" t="s">
        <v>109</v>
      </c>
      <c r="C261" s="27">
        <f t="shared" si="681"/>
        <v>6262</v>
      </c>
      <c r="D261" s="27">
        <f t="shared" si="682"/>
        <v>0</v>
      </c>
      <c r="E261" s="27"/>
      <c r="F261" s="27"/>
      <c r="G261" s="27">
        <v>6262</v>
      </c>
      <c r="H261" s="27"/>
      <c r="I261" s="27"/>
      <c r="J261" s="27"/>
      <c r="K261" s="27"/>
      <c r="L261" s="27"/>
      <c r="M261" s="27"/>
    </row>
    <row r="262" spans="1:13" s="7" customFormat="1" ht="15.75" customHeight="1" x14ac:dyDescent="0.2">
      <c r="A262" s="25"/>
      <c r="B262" s="25"/>
      <c r="C262" s="27">
        <f>D262+G262+H262+I262+J262+K262+L262+M262</f>
        <v>0</v>
      </c>
      <c r="D262" s="27">
        <f>SUM(E262,F262)</f>
        <v>0</v>
      </c>
      <c r="E262" s="28"/>
      <c r="F262" s="29"/>
      <c r="G262" s="29"/>
      <c r="H262" s="27"/>
      <c r="I262" s="27"/>
      <c r="J262" s="27"/>
      <c r="K262" s="27"/>
      <c r="L262" s="27"/>
      <c r="M262" s="27"/>
    </row>
    <row r="263" spans="1:13" s="7" customFormat="1" ht="15.75" customHeight="1" x14ac:dyDescent="0.2">
      <c r="A263" s="94"/>
      <c r="B263" s="94"/>
      <c r="C263" s="95">
        <f>SUM(C261:C262)</f>
        <v>6262</v>
      </c>
      <c r="D263" s="95">
        <f t="shared" ref="D263" si="703">SUM(D261:D262)</f>
        <v>0</v>
      </c>
      <c r="E263" s="95">
        <f t="shared" ref="E263" si="704">SUM(E261:E262)</f>
        <v>0</v>
      </c>
      <c r="F263" s="95">
        <f t="shared" ref="F263" si="705">SUM(F261:F262)</f>
        <v>0</v>
      </c>
      <c r="G263" s="95">
        <f t="shared" ref="G263" si="706">SUM(G261:G262)</f>
        <v>6262</v>
      </c>
      <c r="H263" s="95">
        <f t="shared" ref="H263" si="707">SUM(H261:H262)</f>
        <v>0</v>
      </c>
      <c r="I263" s="95">
        <f t="shared" ref="I263" si="708">SUM(I261:I262)</f>
        <v>0</v>
      </c>
      <c r="J263" s="95">
        <f t="shared" ref="J263" si="709">SUM(J261:J262)</f>
        <v>0</v>
      </c>
      <c r="K263" s="95">
        <f t="shared" ref="K263" si="710">SUM(K261:K262)</f>
        <v>0</v>
      </c>
      <c r="L263" s="95">
        <f t="shared" ref="L263" si="711">SUM(L261:L262)</f>
        <v>0</v>
      </c>
      <c r="M263" s="95">
        <f t="shared" ref="M263" si="712">SUM(M261:M262)</f>
        <v>0</v>
      </c>
    </row>
    <row r="264" spans="1:13" s="7" customFormat="1" ht="15.75" customHeight="1" x14ac:dyDescent="0.2">
      <c r="A264" s="32"/>
      <c r="B264" s="26" t="s">
        <v>100</v>
      </c>
      <c r="C264" s="27">
        <f t="shared" si="681"/>
        <v>5314</v>
      </c>
      <c r="D264" s="27">
        <f t="shared" si="682"/>
        <v>0</v>
      </c>
      <c r="E264" s="27"/>
      <c r="F264" s="27"/>
      <c r="G264" s="29">
        <v>5314</v>
      </c>
      <c r="H264" s="27"/>
      <c r="I264" s="27"/>
      <c r="J264" s="27"/>
      <c r="K264" s="27"/>
      <c r="L264" s="27"/>
      <c r="M264" s="27"/>
    </row>
    <row r="265" spans="1:13" s="7" customFormat="1" ht="15.75" customHeight="1" x14ac:dyDescent="0.2">
      <c r="A265" s="25"/>
      <c r="B265" s="25"/>
      <c r="C265" s="27">
        <f>D265+G265+H265+I265+J265+K265+L265+M265</f>
        <v>0</v>
      </c>
      <c r="D265" s="27">
        <f>SUM(E265,F265)</f>
        <v>0</v>
      </c>
      <c r="E265" s="28"/>
      <c r="F265" s="29"/>
      <c r="G265" s="29"/>
      <c r="H265" s="27"/>
      <c r="I265" s="27"/>
      <c r="J265" s="27"/>
      <c r="K265" s="27"/>
      <c r="L265" s="27"/>
      <c r="M265" s="27"/>
    </row>
    <row r="266" spans="1:13" s="7" customFormat="1" ht="15.75" customHeight="1" x14ac:dyDescent="0.2">
      <c r="A266" s="94"/>
      <c r="B266" s="94"/>
      <c r="C266" s="95">
        <f>SUM(C264:C265)</f>
        <v>5314</v>
      </c>
      <c r="D266" s="95">
        <f t="shared" ref="D266" si="713">SUM(D264:D265)</f>
        <v>0</v>
      </c>
      <c r="E266" s="95">
        <f t="shared" ref="E266" si="714">SUM(E264:E265)</f>
        <v>0</v>
      </c>
      <c r="F266" s="95">
        <f t="shared" ref="F266" si="715">SUM(F264:F265)</f>
        <v>0</v>
      </c>
      <c r="G266" s="95">
        <f t="shared" ref="G266" si="716">SUM(G264:G265)</f>
        <v>5314</v>
      </c>
      <c r="H266" s="95">
        <f t="shared" ref="H266" si="717">SUM(H264:H265)</f>
        <v>0</v>
      </c>
      <c r="I266" s="95">
        <f t="shared" ref="I266" si="718">SUM(I264:I265)</f>
        <v>0</v>
      </c>
      <c r="J266" s="95">
        <f t="shared" ref="J266" si="719">SUM(J264:J265)</f>
        <v>0</v>
      </c>
      <c r="K266" s="95">
        <f t="shared" ref="K266" si="720">SUM(K264:K265)</f>
        <v>0</v>
      </c>
      <c r="L266" s="95">
        <f t="shared" ref="L266" si="721">SUM(L264:L265)</f>
        <v>0</v>
      </c>
      <c r="M266" s="95">
        <f t="shared" ref="M266" si="722">SUM(M264:M265)</f>
        <v>0</v>
      </c>
    </row>
    <row r="267" spans="1:13" s="7" customFormat="1" ht="15.75" customHeight="1" x14ac:dyDescent="0.2">
      <c r="A267" s="32"/>
      <c r="B267" s="26" t="s">
        <v>132</v>
      </c>
      <c r="C267" s="27">
        <f t="shared" si="681"/>
        <v>2240</v>
      </c>
      <c r="D267" s="27">
        <f t="shared" si="682"/>
        <v>0</v>
      </c>
      <c r="E267" s="27"/>
      <c r="F267" s="27"/>
      <c r="G267" s="27">
        <v>2240</v>
      </c>
      <c r="H267" s="27"/>
      <c r="I267" s="27"/>
      <c r="J267" s="27"/>
      <c r="K267" s="27"/>
      <c r="L267" s="27"/>
      <c r="M267" s="27"/>
    </row>
    <row r="268" spans="1:13" s="7" customFormat="1" ht="15.75" customHeight="1" x14ac:dyDescent="0.2">
      <c r="A268" s="25"/>
      <c r="B268" s="25"/>
      <c r="C268" s="27">
        <f>D268+G268+H268+I268+J268+K268+L268+M268</f>
        <v>0</v>
      </c>
      <c r="D268" s="27">
        <f>SUM(E268,F268)</f>
        <v>0</v>
      </c>
      <c r="E268" s="28"/>
      <c r="F268" s="29"/>
      <c r="G268" s="29"/>
      <c r="H268" s="27"/>
      <c r="I268" s="27"/>
      <c r="J268" s="27"/>
      <c r="K268" s="27"/>
      <c r="L268" s="27"/>
      <c r="M268" s="27"/>
    </row>
    <row r="269" spans="1:13" s="7" customFormat="1" ht="15.75" customHeight="1" x14ac:dyDescent="0.2">
      <c r="A269" s="94"/>
      <c r="B269" s="94"/>
      <c r="C269" s="95">
        <f>SUM(C267:C268)</f>
        <v>2240</v>
      </c>
      <c r="D269" s="95">
        <f t="shared" ref="D269" si="723">SUM(D267:D268)</f>
        <v>0</v>
      </c>
      <c r="E269" s="95">
        <f t="shared" ref="E269" si="724">SUM(E267:E268)</f>
        <v>0</v>
      </c>
      <c r="F269" s="95">
        <f t="shared" ref="F269" si="725">SUM(F267:F268)</f>
        <v>0</v>
      </c>
      <c r="G269" s="95">
        <f t="shared" ref="G269" si="726">SUM(G267:G268)</f>
        <v>2240</v>
      </c>
      <c r="H269" s="95">
        <f t="shared" ref="H269" si="727">SUM(H267:H268)</f>
        <v>0</v>
      </c>
      <c r="I269" s="95">
        <f t="shared" ref="I269" si="728">SUM(I267:I268)</f>
        <v>0</v>
      </c>
      <c r="J269" s="95">
        <f t="shared" ref="J269" si="729">SUM(J267:J268)</f>
        <v>0</v>
      </c>
      <c r="K269" s="95">
        <f t="shared" ref="K269" si="730">SUM(K267:K268)</f>
        <v>0</v>
      </c>
      <c r="L269" s="95">
        <f t="shared" ref="L269" si="731">SUM(L267:L268)</f>
        <v>0</v>
      </c>
      <c r="M269" s="95">
        <f t="shared" ref="M269" si="732">SUM(M267:M268)</f>
        <v>0</v>
      </c>
    </row>
    <row r="270" spans="1:13" s="7" customFormat="1" ht="15.75" customHeight="1" x14ac:dyDescent="0.2">
      <c r="A270" s="32"/>
      <c r="B270" s="26" t="s">
        <v>88</v>
      </c>
      <c r="C270" s="27">
        <f t="shared" si="681"/>
        <v>3073</v>
      </c>
      <c r="D270" s="27">
        <f t="shared" si="682"/>
        <v>0</v>
      </c>
      <c r="E270" s="27"/>
      <c r="F270" s="27"/>
      <c r="G270" s="27">
        <v>3073</v>
      </c>
      <c r="H270" s="27"/>
      <c r="I270" s="27"/>
      <c r="J270" s="27"/>
      <c r="K270" s="27"/>
      <c r="L270" s="27"/>
      <c r="M270" s="27"/>
    </row>
    <row r="271" spans="1:13" s="7" customFormat="1" ht="15.75" customHeight="1" x14ac:dyDescent="0.2">
      <c r="A271" s="25"/>
      <c r="B271" s="25"/>
      <c r="C271" s="27">
        <f>D271+G271+H271+I271+J271+K271+L271+M271</f>
        <v>0</v>
      </c>
      <c r="D271" s="27">
        <f>SUM(E271,F271)</f>
        <v>0</v>
      </c>
      <c r="E271" s="28"/>
      <c r="F271" s="29"/>
      <c r="G271" s="29"/>
      <c r="H271" s="27"/>
      <c r="I271" s="27"/>
      <c r="J271" s="27"/>
      <c r="K271" s="27"/>
      <c r="L271" s="27"/>
      <c r="M271" s="27"/>
    </row>
    <row r="272" spans="1:13" s="7" customFormat="1" ht="15.75" customHeight="1" x14ac:dyDescent="0.2">
      <c r="A272" s="94"/>
      <c r="B272" s="94"/>
      <c r="C272" s="95">
        <f>SUM(C270:C271)</f>
        <v>3073</v>
      </c>
      <c r="D272" s="95">
        <f t="shared" ref="D272" si="733">SUM(D270:D271)</f>
        <v>0</v>
      </c>
      <c r="E272" s="95">
        <f t="shared" ref="E272" si="734">SUM(E270:E271)</f>
        <v>0</v>
      </c>
      <c r="F272" s="95">
        <f t="shared" ref="F272" si="735">SUM(F270:F271)</f>
        <v>0</v>
      </c>
      <c r="G272" s="95">
        <f t="shared" ref="G272" si="736">SUM(G270:G271)</f>
        <v>3073</v>
      </c>
      <c r="H272" s="95">
        <f t="shared" ref="H272" si="737">SUM(H270:H271)</f>
        <v>0</v>
      </c>
      <c r="I272" s="95">
        <f t="shared" ref="I272" si="738">SUM(I270:I271)</f>
        <v>0</v>
      </c>
      <c r="J272" s="95">
        <f t="shared" ref="J272" si="739">SUM(J270:J271)</f>
        <v>0</v>
      </c>
      <c r="K272" s="95">
        <f t="shared" ref="K272" si="740">SUM(K270:K271)</f>
        <v>0</v>
      </c>
      <c r="L272" s="95">
        <f t="shared" ref="L272" si="741">SUM(L270:L271)</f>
        <v>0</v>
      </c>
      <c r="M272" s="95">
        <f t="shared" ref="M272" si="742">SUM(M270:M271)</f>
        <v>0</v>
      </c>
    </row>
    <row r="273" spans="1:13" s="7" customFormat="1" ht="29.25" customHeight="1" x14ac:dyDescent="0.2">
      <c r="A273" s="32"/>
      <c r="B273" s="26" t="s">
        <v>192</v>
      </c>
      <c r="C273" s="27">
        <f t="shared" si="681"/>
        <v>124992</v>
      </c>
      <c r="D273" s="27">
        <f t="shared" si="682"/>
        <v>0</v>
      </c>
      <c r="E273" s="27"/>
      <c r="F273" s="27"/>
      <c r="G273" s="27">
        <v>124992</v>
      </c>
      <c r="H273" s="27"/>
      <c r="I273" s="27"/>
      <c r="J273" s="27"/>
      <c r="K273" s="27"/>
      <c r="L273" s="27"/>
      <c r="M273" s="27"/>
    </row>
    <row r="274" spans="1:13" s="7" customFormat="1" ht="15.75" customHeight="1" x14ac:dyDescent="0.2">
      <c r="A274" s="25"/>
      <c r="B274" s="25"/>
      <c r="C274" s="27">
        <f>D274+G274+H274+I274+J274+K274+L274+M274</f>
        <v>0</v>
      </c>
      <c r="D274" s="27">
        <f>SUM(E274,F274)</f>
        <v>7500</v>
      </c>
      <c r="E274" s="28">
        <v>6000</v>
      </c>
      <c r="F274" s="29">
        <v>1500</v>
      </c>
      <c r="G274" s="29">
        <v>-7500</v>
      </c>
      <c r="H274" s="27"/>
      <c r="I274" s="27"/>
      <c r="J274" s="27"/>
      <c r="K274" s="27"/>
      <c r="L274" s="27"/>
      <c r="M274" s="27"/>
    </row>
    <row r="275" spans="1:13" s="7" customFormat="1" ht="15.75" customHeight="1" x14ac:dyDescent="0.2">
      <c r="A275" s="94"/>
      <c r="B275" s="94"/>
      <c r="C275" s="95">
        <f>SUM(C273:C274)</f>
        <v>124992</v>
      </c>
      <c r="D275" s="95">
        <f t="shared" ref="D275" si="743">SUM(D273:D274)</f>
        <v>7500</v>
      </c>
      <c r="E275" s="95">
        <f t="shared" ref="E275" si="744">SUM(E273:E274)</f>
        <v>6000</v>
      </c>
      <c r="F275" s="95">
        <f t="shared" ref="F275" si="745">SUM(F273:F274)</f>
        <v>1500</v>
      </c>
      <c r="G275" s="95">
        <f t="shared" ref="G275" si="746">SUM(G273:G274)</f>
        <v>117492</v>
      </c>
      <c r="H275" s="95">
        <f t="shared" ref="H275" si="747">SUM(H273:H274)</f>
        <v>0</v>
      </c>
      <c r="I275" s="95">
        <f t="shared" ref="I275" si="748">SUM(I273:I274)</f>
        <v>0</v>
      </c>
      <c r="J275" s="95">
        <f t="shared" ref="J275" si="749">SUM(J273:J274)</f>
        <v>0</v>
      </c>
      <c r="K275" s="95">
        <f t="shared" ref="K275" si="750">SUM(K273:K274)</f>
        <v>0</v>
      </c>
      <c r="L275" s="95">
        <f t="shared" ref="L275" si="751">SUM(L273:L274)</f>
        <v>0</v>
      </c>
      <c r="M275" s="95">
        <f t="shared" ref="M275" si="752">SUM(M273:M274)</f>
        <v>0</v>
      </c>
    </row>
    <row r="276" spans="1:13" s="7" customFormat="1" ht="15.75" customHeight="1" x14ac:dyDescent="0.2">
      <c r="A276" s="32" t="s">
        <v>25</v>
      </c>
      <c r="B276" s="32" t="s">
        <v>26</v>
      </c>
      <c r="C276" s="34">
        <f>SUM(C279,C282,C285,C288,C291,C294)</f>
        <v>580943</v>
      </c>
      <c r="D276" s="34">
        <f t="shared" ref="D276:M276" si="753">SUM(D279,D282,D285,D288,D291,D294)</f>
        <v>207253</v>
      </c>
      <c r="E276" s="34">
        <f t="shared" si="753"/>
        <v>167018</v>
      </c>
      <c r="F276" s="34">
        <f t="shared" si="753"/>
        <v>40235</v>
      </c>
      <c r="G276" s="34">
        <f t="shared" si="753"/>
        <v>302185</v>
      </c>
      <c r="H276" s="34">
        <f t="shared" si="753"/>
        <v>59300</v>
      </c>
      <c r="I276" s="34">
        <f t="shared" si="753"/>
        <v>0</v>
      </c>
      <c r="J276" s="34">
        <f t="shared" si="753"/>
        <v>12205</v>
      </c>
      <c r="K276" s="34">
        <f t="shared" si="753"/>
        <v>0</v>
      </c>
      <c r="L276" s="34">
        <f t="shared" si="753"/>
        <v>0</v>
      </c>
      <c r="M276" s="34">
        <f t="shared" si="753"/>
        <v>0</v>
      </c>
    </row>
    <row r="277" spans="1:13" s="7" customFormat="1" ht="15.75" customHeight="1" x14ac:dyDescent="0.2">
      <c r="A277" s="25"/>
      <c r="B277" s="25"/>
      <c r="C277" s="27">
        <f>D277+G277+H277+I277+J277+K277+L277+M277</f>
        <v>-5213</v>
      </c>
      <c r="D277" s="27">
        <f>SUM(E277,F277)</f>
        <v>0</v>
      </c>
      <c r="E277" s="28">
        <f>SUM(E280,E283,E286,E289,E292,E295)</f>
        <v>0</v>
      </c>
      <c r="F277" s="28">
        <f t="shared" ref="F277:M277" si="754">SUM(F280,F283,F286,F289,F292,F295)</f>
        <v>0</v>
      </c>
      <c r="G277" s="28">
        <f t="shared" si="754"/>
        <v>-3709</v>
      </c>
      <c r="H277" s="28">
        <f t="shared" si="754"/>
        <v>0</v>
      </c>
      <c r="I277" s="28">
        <f t="shared" si="754"/>
        <v>0</v>
      </c>
      <c r="J277" s="28">
        <f t="shared" si="754"/>
        <v>-1504</v>
      </c>
      <c r="K277" s="28">
        <f t="shared" si="754"/>
        <v>0</v>
      </c>
      <c r="L277" s="28">
        <f t="shared" si="754"/>
        <v>0</v>
      </c>
      <c r="M277" s="28">
        <f t="shared" si="754"/>
        <v>0</v>
      </c>
    </row>
    <row r="278" spans="1:13" s="7" customFormat="1" ht="15.75" customHeight="1" x14ac:dyDescent="0.2">
      <c r="A278" s="97"/>
      <c r="B278" s="92"/>
      <c r="C278" s="95">
        <f>SUM(C276,C277)</f>
        <v>575730</v>
      </c>
      <c r="D278" s="95">
        <f t="shared" ref="D278:M278" si="755">SUM(D276,D277)</f>
        <v>207253</v>
      </c>
      <c r="E278" s="95">
        <f t="shared" si="755"/>
        <v>167018</v>
      </c>
      <c r="F278" s="95">
        <f t="shared" si="755"/>
        <v>40235</v>
      </c>
      <c r="G278" s="95">
        <f t="shared" si="755"/>
        <v>298476</v>
      </c>
      <c r="H278" s="95">
        <f t="shared" si="755"/>
        <v>59300</v>
      </c>
      <c r="I278" s="95">
        <f t="shared" si="755"/>
        <v>0</v>
      </c>
      <c r="J278" s="95">
        <f t="shared" si="755"/>
        <v>10701</v>
      </c>
      <c r="K278" s="95">
        <f t="shared" si="755"/>
        <v>0</v>
      </c>
      <c r="L278" s="95">
        <f t="shared" si="755"/>
        <v>0</v>
      </c>
      <c r="M278" s="95">
        <f t="shared" si="755"/>
        <v>0</v>
      </c>
    </row>
    <row r="279" spans="1:13" s="7" customFormat="1" ht="15.75" customHeight="1" x14ac:dyDescent="0.2">
      <c r="A279" s="1"/>
      <c r="B279" s="26" t="s">
        <v>177</v>
      </c>
      <c r="C279" s="27">
        <f t="shared" ref="C279:C294" si="756">SUM(D279,G279,H279:M279)</f>
        <v>371611</v>
      </c>
      <c r="D279" s="27">
        <f t="shared" ref="D279:D351" si="757">SUM(E279:F279)</f>
        <v>155369</v>
      </c>
      <c r="E279" s="29">
        <v>125206</v>
      </c>
      <c r="F279" s="29">
        <v>30163</v>
      </c>
      <c r="G279" s="27">
        <v>212792</v>
      </c>
      <c r="H279" s="27"/>
      <c r="I279" s="27"/>
      <c r="J279" s="27">
        <v>3450</v>
      </c>
      <c r="K279" s="27"/>
      <c r="L279" s="27"/>
      <c r="M279" s="27"/>
    </row>
    <row r="280" spans="1:13" s="7" customFormat="1" ht="15.75" customHeight="1" x14ac:dyDescent="0.2">
      <c r="A280" s="25"/>
      <c r="B280" s="25"/>
      <c r="C280" s="27">
        <f>D280+G280+H280+I280+J280+K280+L280+M280</f>
        <v>600</v>
      </c>
      <c r="D280" s="27">
        <f>SUM(E280,F280)</f>
        <v>0</v>
      </c>
      <c r="E280" s="28"/>
      <c r="F280" s="29"/>
      <c r="G280" s="29">
        <v>600</v>
      </c>
      <c r="H280" s="27"/>
      <c r="I280" s="27"/>
      <c r="J280" s="27"/>
      <c r="K280" s="27"/>
      <c r="L280" s="27"/>
      <c r="M280" s="27"/>
    </row>
    <row r="281" spans="1:13" s="7" customFormat="1" ht="15.75" customHeight="1" x14ac:dyDescent="0.2">
      <c r="A281" s="94"/>
      <c r="B281" s="94"/>
      <c r="C281" s="95">
        <f>SUM(C279:C280)</f>
        <v>372211</v>
      </c>
      <c r="D281" s="95">
        <f t="shared" ref="D281" si="758">SUM(D279:D280)</f>
        <v>155369</v>
      </c>
      <c r="E281" s="95">
        <f t="shared" ref="E281" si="759">SUM(E279:E280)</f>
        <v>125206</v>
      </c>
      <c r="F281" s="95">
        <f t="shared" ref="F281" si="760">SUM(F279:F280)</f>
        <v>30163</v>
      </c>
      <c r="G281" s="95">
        <f t="shared" ref="G281" si="761">SUM(G279:G280)</f>
        <v>213392</v>
      </c>
      <c r="H281" s="95">
        <f t="shared" ref="H281" si="762">SUM(H279:H280)</f>
        <v>0</v>
      </c>
      <c r="I281" s="95">
        <f t="shared" ref="I281" si="763">SUM(I279:I280)</f>
        <v>0</v>
      </c>
      <c r="J281" s="95">
        <f t="shared" ref="J281" si="764">SUM(J279:J280)</f>
        <v>3450</v>
      </c>
      <c r="K281" s="95">
        <f t="shared" ref="K281" si="765">SUM(K279:K280)</f>
        <v>0</v>
      </c>
      <c r="L281" s="95">
        <f t="shared" ref="L281" si="766">SUM(L279:L280)</f>
        <v>0</v>
      </c>
      <c r="M281" s="95">
        <f t="shared" ref="M281" si="767">SUM(M279:M280)</f>
        <v>0</v>
      </c>
    </row>
    <row r="282" spans="1:13" s="7" customFormat="1" ht="15.75" customHeight="1" x14ac:dyDescent="0.2">
      <c r="A282" s="25"/>
      <c r="B282" s="26" t="s">
        <v>163</v>
      </c>
      <c r="C282" s="27">
        <f t="shared" si="756"/>
        <v>9126</v>
      </c>
      <c r="D282" s="27">
        <f t="shared" si="757"/>
        <v>496</v>
      </c>
      <c r="E282" s="29">
        <v>400</v>
      </c>
      <c r="F282" s="29">
        <v>96</v>
      </c>
      <c r="G282" s="27">
        <v>6330</v>
      </c>
      <c r="H282" s="27"/>
      <c r="I282" s="27"/>
      <c r="J282" s="27">
        <v>2300</v>
      </c>
      <c r="K282" s="27"/>
      <c r="L282" s="27"/>
      <c r="M282" s="27"/>
    </row>
    <row r="283" spans="1:13" s="7" customFormat="1" ht="15.75" customHeight="1" x14ac:dyDescent="0.2">
      <c r="A283" s="25"/>
      <c r="B283" s="25"/>
      <c r="C283" s="27">
        <f>D283+G283+H283+I283+J283+K283+L283+M283</f>
        <v>0</v>
      </c>
      <c r="D283" s="27">
        <f>SUM(E283,F283)</f>
        <v>0</v>
      </c>
      <c r="E283" s="28"/>
      <c r="F283" s="29"/>
      <c r="G283" s="29"/>
      <c r="H283" s="27"/>
      <c r="I283" s="27"/>
      <c r="J283" s="27"/>
      <c r="K283" s="27"/>
      <c r="L283" s="27"/>
      <c r="M283" s="27"/>
    </row>
    <row r="284" spans="1:13" s="7" customFormat="1" ht="15.75" customHeight="1" x14ac:dyDescent="0.2">
      <c r="A284" s="94"/>
      <c r="B284" s="94"/>
      <c r="C284" s="95">
        <f>SUM(C282:C283)</f>
        <v>9126</v>
      </c>
      <c r="D284" s="95">
        <f t="shared" ref="D284" si="768">SUM(D282:D283)</f>
        <v>496</v>
      </c>
      <c r="E284" s="95">
        <f t="shared" ref="E284" si="769">SUM(E282:E283)</f>
        <v>400</v>
      </c>
      <c r="F284" s="95">
        <f t="shared" ref="F284" si="770">SUM(F282:F283)</f>
        <v>96</v>
      </c>
      <c r="G284" s="95">
        <f t="shared" ref="G284" si="771">SUM(G282:G283)</f>
        <v>6330</v>
      </c>
      <c r="H284" s="95">
        <f t="shared" ref="H284" si="772">SUM(H282:H283)</f>
        <v>0</v>
      </c>
      <c r="I284" s="95">
        <f t="shared" ref="I284" si="773">SUM(I282:I283)</f>
        <v>0</v>
      </c>
      <c r="J284" s="95">
        <f t="shared" ref="J284" si="774">SUM(J282:J283)</f>
        <v>2300</v>
      </c>
      <c r="K284" s="95">
        <f t="shared" ref="K284" si="775">SUM(K282:K283)</f>
        <v>0</v>
      </c>
      <c r="L284" s="95">
        <f t="shared" ref="L284" si="776">SUM(L282:L283)</f>
        <v>0</v>
      </c>
      <c r="M284" s="95">
        <f t="shared" ref="M284" si="777">SUM(M282:M283)</f>
        <v>0</v>
      </c>
    </row>
    <row r="285" spans="1:13" s="7" customFormat="1" ht="15.75" customHeight="1" x14ac:dyDescent="0.2">
      <c r="A285" s="25"/>
      <c r="B285" s="26" t="s">
        <v>27</v>
      </c>
      <c r="C285" s="27">
        <f t="shared" si="756"/>
        <v>32478</v>
      </c>
      <c r="D285" s="27">
        <f t="shared" si="757"/>
        <v>22000</v>
      </c>
      <c r="E285" s="29">
        <v>17729</v>
      </c>
      <c r="F285" s="29">
        <v>4271</v>
      </c>
      <c r="G285" s="29">
        <v>9528</v>
      </c>
      <c r="H285" s="27"/>
      <c r="I285" s="27"/>
      <c r="J285" s="27">
        <v>950</v>
      </c>
      <c r="K285" s="27"/>
      <c r="L285" s="27"/>
      <c r="M285" s="27"/>
    </row>
    <row r="286" spans="1:13" s="7" customFormat="1" ht="15.75" customHeight="1" x14ac:dyDescent="0.2">
      <c r="A286" s="25"/>
      <c r="B286" s="25"/>
      <c r="C286" s="27">
        <f>D286+G286+H286+I286+J286+K286+L286+M286</f>
        <v>0</v>
      </c>
      <c r="D286" s="27">
        <f>SUM(E286,F286)</f>
        <v>0</v>
      </c>
      <c r="E286" s="28"/>
      <c r="F286" s="29"/>
      <c r="G286" s="29"/>
      <c r="H286" s="27"/>
      <c r="I286" s="27"/>
      <c r="J286" s="27"/>
      <c r="K286" s="27"/>
      <c r="L286" s="27"/>
      <c r="M286" s="27"/>
    </row>
    <row r="287" spans="1:13" s="7" customFormat="1" ht="15.75" customHeight="1" x14ac:dyDescent="0.2">
      <c r="A287" s="94"/>
      <c r="B287" s="94"/>
      <c r="C287" s="95">
        <f>SUM(C285:C286)</f>
        <v>32478</v>
      </c>
      <c r="D287" s="95">
        <f t="shared" ref="D287" si="778">SUM(D285:D286)</f>
        <v>22000</v>
      </c>
      <c r="E287" s="95">
        <f t="shared" ref="E287" si="779">SUM(E285:E286)</f>
        <v>17729</v>
      </c>
      <c r="F287" s="95">
        <f t="shared" ref="F287" si="780">SUM(F285:F286)</f>
        <v>4271</v>
      </c>
      <c r="G287" s="95">
        <f t="shared" ref="G287" si="781">SUM(G285:G286)</f>
        <v>9528</v>
      </c>
      <c r="H287" s="95">
        <f t="shared" ref="H287" si="782">SUM(H285:H286)</f>
        <v>0</v>
      </c>
      <c r="I287" s="95">
        <f t="shared" ref="I287" si="783">SUM(I285:I286)</f>
        <v>0</v>
      </c>
      <c r="J287" s="95">
        <f t="shared" ref="J287" si="784">SUM(J285:J286)</f>
        <v>950</v>
      </c>
      <c r="K287" s="95">
        <f t="shared" ref="K287" si="785">SUM(K285:K286)</f>
        <v>0</v>
      </c>
      <c r="L287" s="95">
        <f t="shared" ref="L287" si="786">SUM(L285:L286)</f>
        <v>0</v>
      </c>
      <c r="M287" s="95">
        <f t="shared" ref="M287" si="787">SUM(M285:M286)</f>
        <v>0</v>
      </c>
    </row>
    <row r="288" spans="1:13" s="7" customFormat="1" ht="31.5" customHeight="1" x14ac:dyDescent="0.2">
      <c r="A288" s="25"/>
      <c r="B288" s="26" t="s">
        <v>204</v>
      </c>
      <c r="C288" s="27">
        <f t="shared" si="756"/>
        <v>47268</v>
      </c>
      <c r="D288" s="27">
        <f t="shared" si="757"/>
        <v>21943</v>
      </c>
      <c r="E288" s="29">
        <v>17683</v>
      </c>
      <c r="F288" s="29">
        <v>4260</v>
      </c>
      <c r="G288" s="29">
        <v>24825</v>
      </c>
      <c r="H288" s="27"/>
      <c r="I288" s="27"/>
      <c r="J288" s="27">
        <v>500</v>
      </c>
      <c r="K288" s="27"/>
      <c r="L288" s="27"/>
      <c r="M288" s="27"/>
    </row>
    <row r="289" spans="1:13" s="7" customFormat="1" ht="15.75" customHeight="1" x14ac:dyDescent="0.2">
      <c r="A289" s="25"/>
      <c r="B289" s="25"/>
      <c r="C289" s="27">
        <f>D289+G289+H289+I289+J289+K289+L289+M289</f>
        <v>0</v>
      </c>
      <c r="D289" s="27">
        <f>SUM(E289,F289)</f>
        <v>0</v>
      </c>
      <c r="E289" s="28"/>
      <c r="F289" s="29"/>
      <c r="G289" s="29"/>
      <c r="H289" s="27"/>
      <c r="I289" s="27"/>
      <c r="J289" s="27"/>
      <c r="K289" s="27"/>
      <c r="L289" s="27"/>
      <c r="M289" s="27"/>
    </row>
    <row r="290" spans="1:13" s="7" customFormat="1" ht="15.75" customHeight="1" x14ac:dyDescent="0.2">
      <c r="A290" s="94"/>
      <c r="B290" s="94"/>
      <c r="C290" s="95">
        <f>SUM(C288:C289)</f>
        <v>47268</v>
      </c>
      <c r="D290" s="95">
        <f t="shared" ref="D290" si="788">SUM(D288:D289)</f>
        <v>21943</v>
      </c>
      <c r="E290" s="95">
        <f t="shared" ref="E290" si="789">SUM(E288:E289)</f>
        <v>17683</v>
      </c>
      <c r="F290" s="95">
        <f t="shared" ref="F290" si="790">SUM(F288:F289)</f>
        <v>4260</v>
      </c>
      <c r="G290" s="95">
        <f t="shared" ref="G290" si="791">SUM(G288:G289)</f>
        <v>24825</v>
      </c>
      <c r="H290" s="95">
        <f t="shared" ref="H290" si="792">SUM(H288:H289)</f>
        <v>0</v>
      </c>
      <c r="I290" s="95">
        <f t="shared" ref="I290" si="793">SUM(I288:I289)</f>
        <v>0</v>
      </c>
      <c r="J290" s="95">
        <f t="shared" ref="J290" si="794">SUM(J288:J289)</f>
        <v>500</v>
      </c>
      <c r="K290" s="95">
        <f t="shared" ref="K290" si="795">SUM(K288:K289)</f>
        <v>0</v>
      </c>
      <c r="L290" s="95">
        <f t="shared" ref="L290" si="796">SUM(L288:L289)</f>
        <v>0</v>
      </c>
      <c r="M290" s="95">
        <f t="shared" ref="M290" si="797">SUM(M288:M289)</f>
        <v>0</v>
      </c>
    </row>
    <row r="291" spans="1:13" s="7" customFormat="1" ht="15.75" customHeight="1" x14ac:dyDescent="0.2">
      <c r="A291" s="25"/>
      <c r="B291" s="26" t="s">
        <v>186</v>
      </c>
      <c r="C291" s="27">
        <f>SUM(D291,G291,H291:M291)</f>
        <v>33085</v>
      </c>
      <c r="D291" s="27">
        <f>SUM(E291:F291)</f>
        <v>0</v>
      </c>
      <c r="E291" s="27"/>
      <c r="F291" s="27"/>
      <c r="G291" s="27">
        <v>28080</v>
      </c>
      <c r="H291" s="27"/>
      <c r="I291" s="27"/>
      <c r="J291" s="27">
        <v>5005</v>
      </c>
      <c r="K291" s="27"/>
      <c r="L291" s="27"/>
      <c r="M291" s="27"/>
    </row>
    <row r="292" spans="1:13" s="7" customFormat="1" ht="15.75" customHeight="1" x14ac:dyDescent="0.2">
      <c r="A292" s="25"/>
      <c r="B292" s="25"/>
      <c r="C292" s="27">
        <f>D292+G292+H292+I292+J292+K292+L292+M292</f>
        <v>-5813</v>
      </c>
      <c r="D292" s="27">
        <f>SUM(E292,F292)</f>
        <v>0</v>
      </c>
      <c r="E292" s="28"/>
      <c r="F292" s="29"/>
      <c r="G292" s="29">
        <v>-4309</v>
      </c>
      <c r="H292" s="27"/>
      <c r="I292" s="27"/>
      <c r="J292" s="27">
        <v>-1504</v>
      </c>
      <c r="K292" s="27"/>
      <c r="L292" s="27"/>
      <c r="M292" s="27"/>
    </row>
    <row r="293" spans="1:13" s="7" customFormat="1" ht="15.75" customHeight="1" x14ac:dyDescent="0.2">
      <c r="A293" s="94"/>
      <c r="B293" s="94"/>
      <c r="C293" s="95">
        <f>SUM(C291:C292)</f>
        <v>27272</v>
      </c>
      <c r="D293" s="95">
        <f t="shared" ref="D293" si="798">SUM(D291:D292)</f>
        <v>0</v>
      </c>
      <c r="E293" s="95">
        <f t="shared" ref="E293" si="799">SUM(E291:E292)</f>
        <v>0</v>
      </c>
      <c r="F293" s="95">
        <f t="shared" ref="F293" si="800">SUM(F291:F292)</f>
        <v>0</v>
      </c>
      <c r="G293" s="95">
        <f t="shared" ref="G293" si="801">SUM(G291:G292)</f>
        <v>23771</v>
      </c>
      <c r="H293" s="95">
        <f t="shared" ref="H293" si="802">SUM(H291:H292)</f>
        <v>0</v>
      </c>
      <c r="I293" s="95">
        <f t="shared" ref="I293" si="803">SUM(I291:I292)</f>
        <v>0</v>
      </c>
      <c r="J293" s="95">
        <f t="shared" ref="J293" si="804">SUM(J291:J292)</f>
        <v>3501</v>
      </c>
      <c r="K293" s="95">
        <f t="shared" ref="K293" si="805">SUM(K291:K292)</f>
        <v>0</v>
      </c>
      <c r="L293" s="95">
        <f t="shared" ref="L293" si="806">SUM(L291:L292)</f>
        <v>0</v>
      </c>
      <c r="M293" s="95">
        <f t="shared" ref="M293" si="807">SUM(M291:M292)</f>
        <v>0</v>
      </c>
    </row>
    <row r="294" spans="1:13" s="7" customFormat="1" ht="15.75" customHeight="1" x14ac:dyDescent="0.2">
      <c r="A294" s="25"/>
      <c r="B294" s="26" t="s">
        <v>28</v>
      </c>
      <c r="C294" s="27">
        <f t="shared" si="756"/>
        <v>87375</v>
      </c>
      <c r="D294" s="27">
        <f>SUM(E294:F294)</f>
        <v>7445</v>
      </c>
      <c r="E294" s="27">
        <v>6000</v>
      </c>
      <c r="F294" s="27">
        <v>1445</v>
      </c>
      <c r="G294" s="27">
        <v>20630</v>
      </c>
      <c r="H294" s="27">
        <v>59300</v>
      </c>
      <c r="I294" s="27"/>
      <c r="J294" s="27"/>
      <c r="K294" s="27"/>
      <c r="L294" s="27"/>
      <c r="M294" s="27"/>
    </row>
    <row r="295" spans="1:13" s="7" customFormat="1" ht="15.75" customHeight="1" x14ac:dyDescent="0.2">
      <c r="A295" s="25"/>
      <c r="B295" s="25"/>
      <c r="C295" s="27">
        <f>D295+G295+H295+I295+J295+K295+L295+M295</f>
        <v>0</v>
      </c>
      <c r="D295" s="27">
        <f>SUM(E295,F295)</f>
        <v>0</v>
      </c>
      <c r="E295" s="28"/>
      <c r="F295" s="29"/>
      <c r="G295" s="29"/>
      <c r="H295" s="27"/>
      <c r="I295" s="27"/>
      <c r="J295" s="27"/>
      <c r="K295" s="27"/>
      <c r="L295" s="27"/>
      <c r="M295" s="27"/>
    </row>
    <row r="296" spans="1:13" s="7" customFormat="1" ht="15.75" customHeight="1" x14ac:dyDescent="0.2">
      <c r="A296" s="94"/>
      <c r="B296" s="94"/>
      <c r="C296" s="95">
        <f>SUM(C294:C295)</f>
        <v>87375</v>
      </c>
      <c r="D296" s="95">
        <f t="shared" ref="D296" si="808">SUM(D294:D295)</f>
        <v>7445</v>
      </c>
      <c r="E296" s="95">
        <f t="shared" ref="E296" si="809">SUM(E294:E295)</f>
        <v>6000</v>
      </c>
      <c r="F296" s="95">
        <f t="shared" ref="F296" si="810">SUM(F294:F295)</f>
        <v>1445</v>
      </c>
      <c r="G296" s="95">
        <f t="shared" ref="G296" si="811">SUM(G294:G295)</f>
        <v>20630</v>
      </c>
      <c r="H296" s="95">
        <f t="shared" ref="H296" si="812">SUM(H294:H295)</f>
        <v>59300</v>
      </c>
      <c r="I296" s="95">
        <f t="shared" ref="I296" si="813">SUM(I294:I295)</f>
        <v>0</v>
      </c>
      <c r="J296" s="95">
        <f t="shared" ref="J296" si="814">SUM(J294:J295)</f>
        <v>0</v>
      </c>
      <c r="K296" s="95">
        <f t="shared" ref="K296" si="815">SUM(K294:K295)</f>
        <v>0</v>
      </c>
      <c r="L296" s="95">
        <f t="shared" ref="L296" si="816">SUM(L294:L295)</f>
        <v>0</v>
      </c>
      <c r="M296" s="95">
        <f t="shared" ref="M296" si="817">SUM(M294:M295)</f>
        <v>0</v>
      </c>
    </row>
    <row r="297" spans="1:13" s="12" customFormat="1" ht="15.75" customHeight="1" x14ac:dyDescent="0.2">
      <c r="A297" s="32" t="s">
        <v>29</v>
      </c>
      <c r="B297" s="32" t="s">
        <v>30</v>
      </c>
      <c r="C297" s="34">
        <f>SUM(C300,C303,C306,C309,C312,C315,C318,C321,C324,C327,C330)</f>
        <v>363131</v>
      </c>
      <c r="D297" s="34">
        <f t="shared" ref="D297:M297" si="818">SUM(D300,D303,D306,D309,D312,D315,D318,D321,D324,D327,D330)</f>
        <v>223484</v>
      </c>
      <c r="E297" s="34">
        <f t="shared" si="818"/>
        <v>180100</v>
      </c>
      <c r="F297" s="34">
        <f t="shared" si="818"/>
        <v>43384</v>
      </c>
      <c r="G297" s="34">
        <f t="shared" si="818"/>
        <v>104779</v>
      </c>
      <c r="H297" s="34">
        <f t="shared" si="818"/>
        <v>0</v>
      </c>
      <c r="I297" s="34">
        <f t="shared" si="818"/>
        <v>0</v>
      </c>
      <c r="J297" s="34">
        <f t="shared" si="818"/>
        <v>34868</v>
      </c>
      <c r="K297" s="34">
        <f t="shared" si="818"/>
        <v>0</v>
      </c>
      <c r="L297" s="34">
        <f t="shared" si="818"/>
        <v>0</v>
      </c>
      <c r="M297" s="34">
        <f t="shared" si="818"/>
        <v>0</v>
      </c>
    </row>
    <row r="298" spans="1:13" s="7" customFormat="1" ht="15.75" customHeight="1" x14ac:dyDescent="0.2">
      <c r="A298" s="25"/>
      <c r="B298" s="25"/>
      <c r="C298" s="27">
        <f>D298+G298+H298+I298+J298+K298+L298+M298</f>
        <v>0</v>
      </c>
      <c r="D298" s="27">
        <f>SUM(E298,F298)</f>
        <v>-850</v>
      </c>
      <c r="E298" s="28">
        <f>SUM(E301,E304,E307,E310,E313,E316,E319,E322,E325,E328,E331)</f>
        <v>-1596</v>
      </c>
      <c r="F298" s="28">
        <f t="shared" ref="F298:M298" si="819">SUM(F301,F304,F307,F310,F313,F316,F319,F322,F325,F328,F331)</f>
        <v>746</v>
      </c>
      <c r="G298" s="28">
        <f t="shared" si="819"/>
        <v>719</v>
      </c>
      <c r="H298" s="28">
        <f t="shared" si="819"/>
        <v>0</v>
      </c>
      <c r="I298" s="28">
        <f t="shared" si="819"/>
        <v>0</v>
      </c>
      <c r="J298" s="28">
        <f t="shared" si="819"/>
        <v>131</v>
      </c>
      <c r="K298" s="28">
        <f t="shared" si="819"/>
        <v>0</v>
      </c>
      <c r="L298" s="28">
        <f t="shared" si="819"/>
        <v>0</v>
      </c>
      <c r="M298" s="28">
        <f t="shared" si="819"/>
        <v>0</v>
      </c>
    </row>
    <row r="299" spans="1:13" s="7" customFormat="1" ht="15.75" customHeight="1" x14ac:dyDescent="0.2">
      <c r="A299" s="92"/>
      <c r="B299" s="92"/>
      <c r="C299" s="95">
        <f>SUM(C297,C298)</f>
        <v>363131</v>
      </c>
      <c r="D299" s="95">
        <f t="shared" ref="D299:M299" si="820">SUM(D297,D298)</f>
        <v>222634</v>
      </c>
      <c r="E299" s="95">
        <f t="shared" si="820"/>
        <v>178504</v>
      </c>
      <c r="F299" s="95">
        <f t="shared" si="820"/>
        <v>44130</v>
      </c>
      <c r="G299" s="95">
        <f t="shared" si="820"/>
        <v>105498</v>
      </c>
      <c r="H299" s="95">
        <f t="shared" si="820"/>
        <v>0</v>
      </c>
      <c r="I299" s="95">
        <f t="shared" si="820"/>
        <v>0</v>
      </c>
      <c r="J299" s="95">
        <f t="shared" si="820"/>
        <v>34999</v>
      </c>
      <c r="K299" s="95">
        <f t="shared" si="820"/>
        <v>0</v>
      </c>
      <c r="L299" s="95">
        <f t="shared" si="820"/>
        <v>0</v>
      </c>
      <c r="M299" s="95">
        <f t="shared" si="820"/>
        <v>0</v>
      </c>
    </row>
    <row r="300" spans="1:13" s="7" customFormat="1" ht="15.75" customHeight="1" x14ac:dyDescent="0.2">
      <c r="A300" s="25"/>
      <c r="B300" s="26" t="s">
        <v>31</v>
      </c>
      <c r="C300" s="27">
        <f>SUM(D300,G300,H300:M300)</f>
        <v>221619</v>
      </c>
      <c r="D300" s="27">
        <f t="shared" si="757"/>
        <v>137504</v>
      </c>
      <c r="E300" s="29">
        <v>110810</v>
      </c>
      <c r="F300" s="29">
        <v>26694</v>
      </c>
      <c r="G300" s="29">
        <v>63265</v>
      </c>
      <c r="H300" s="27"/>
      <c r="I300" s="27"/>
      <c r="J300" s="27">
        <v>20850</v>
      </c>
      <c r="K300" s="27"/>
      <c r="L300" s="27"/>
      <c r="M300" s="27"/>
    </row>
    <row r="301" spans="1:13" s="7" customFormat="1" ht="15.75" customHeight="1" x14ac:dyDescent="0.2">
      <c r="A301" s="25"/>
      <c r="B301" s="25"/>
      <c r="C301" s="27">
        <f>D301+G301+H301+I301+J301+K301+L301+M301</f>
        <v>0</v>
      </c>
      <c r="D301" s="27">
        <f>SUM(E301,F301)</f>
        <v>0</v>
      </c>
      <c r="E301" s="28">
        <v>-746</v>
      </c>
      <c r="F301" s="29">
        <v>746</v>
      </c>
      <c r="G301" s="29"/>
      <c r="H301" s="27"/>
      <c r="I301" s="27"/>
      <c r="J301" s="27"/>
      <c r="K301" s="27"/>
      <c r="L301" s="27"/>
      <c r="M301" s="27"/>
    </row>
    <row r="302" spans="1:13" s="7" customFormat="1" ht="15.75" customHeight="1" x14ac:dyDescent="0.2">
      <c r="A302" s="94"/>
      <c r="B302" s="94"/>
      <c r="C302" s="95">
        <f>SUM(C300:C301)</f>
        <v>221619</v>
      </c>
      <c r="D302" s="95">
        <f t="shared" ref="D302" si="821">SUM(D300:D301)</f>
        <v>137504</v>
      </c>
      <c r="E302" s="95">
        <f t="shared" ref="E302" si="822">SUM(E300:E301)</f>
        <v>110064</v>
      </c>
      <c r="F302" s="95">
        <f t="shared" ref="F302" si="823">SUM(F300:F301)</f>
        <v>27440</v>
      </c>
      <c r="G302" s="95">
        <f t="shared" ref="G302" si="824">SUM(G300:G301)</f>
        <v>63265</v>
      </c>
      <c r="H302" s="95">
        <f t="shared" ref="H302" si="825">SUM(H300:H301)</f>
        <v>0</v>
      </c>
      <c r="I302" s="95">
        <f t="shared" ref="I302" si="826">SUM(I300:I301)</f>
        <v>0</v>
      </c>
      <c r="J302" s="95">
        <f t="shared" ref="J302" si="827">SUM(J300:J301)</f>
        <v>20850</v>
      </c>
      <c r="K302" s="95">
        <f t="shared" ref="K302" si="828">SUM(K300:K301)</f>
        <v>0</v>
      </c>
      <c r="L302" s="95">
        <f t="shared" ref="L302" si="829">SUM(L300:L301)</f>
        <v>0</v>
      </c>
      <c r="M302" s="95">
        <f t="shared" ref="M302" si="830">SUM(M300:M301)</f>
        <v>0</v>
      </c>
    </row>
    <row r="303" spans="1:13" s="7" customFormat="1" ht="15.75" customHeight="1" x14ac:dyDescent="0.2">
      <c r="A303" s="25"/>
      <c r="B303" s="26" t="s">
        <v>32</v>
      </c>
      <c r="C303" s="27">
        <f t="shared" ref="C303:C330" si="831">SUM(D303,G303,H303:M303)</f>
        <v>13773</v>
      </c>
      <c r="D303" s="27">
        <f>SUM(E303:F303)</f>
        <v>8918</v>
      </c>
      <c r="E303" s="29">
        <v>7187</v>
      </c>
      <c r="F303" s="29">
        <v>1731</v>
      </c>
      <c r="G303" s="29">
        <v>3730</v>
      </c>
      <c r="H303" s="27"/>
      <c r="I303" s="27"/>
      <c r="J303" s="27">
        <v>1125</v>
      </c>
      <c r="K303" s="27"/>
      <c r="L303" s="27"/>
      <c r="M303" s="27"/>
    </row>
    <row r="304" spans="1:13" s="7" customFormat="1" ht="15.75" customHeight="1" x14ac:dyDescent="0.2">
      <c r="A304" s="25"/>
      <c r="B304" s="25"/>
      <c r="C304" s="27">
        <f>D304+G304+H304+I304+J304+K304+L304+M304</f>
        <v>0</v>
      </c>
      <c r="D304" s="27">
        <f>SUM(E304,F304)</f>
        <v>0</v>
      </c>
      <c r="E304" s="28"/>
      <c r="F304" s="29"/>
      <c r="G304" s="29"/>
      <c r="H304" s="27"/>
      <c r="I304" s="27"/>
      <c r="J304" s="27"/>
      <c r="K304" s="27"/>
      <c r="L304" s="27"/>
      <c r="M304" s="27"/>
    </row>
    <row r="305" spans="1:13" s="7" customFormat="1" ht="15.75" customHeight="1" x14ac:dyDescent="0.2">
      <c r="A305" s="94"/>
      <c r="B305" s="94"/>
      <c r="C305" s="95">
        <f>SUM(C303:C304)</f>
        <v>13773</v>
      </c>
      <c r="D305" s="95">
        <f t="shared" ref="D305" si="832">SUM(D303:D304)</f>
        <v>8918</v>
      </c>
      <c r="E305" s="95">
        <f t="shared" ref="E305" si="833">SUM(E303:E304)</f>
        <v>7187</v>
      </c>
      <c r="F305" s="95">
        <f t="shared" ref="F305" si="834">SUM(F303:F304)</f>
        <v>1731</v>
      </c>
      <c r="G305" s="95">
        <f t="shared" ref="G305" si="835">SUM(G303:G304)</f>
        <v>3730</v>
      </c>
      <c r="H305" s="95">
        <f t="shared" ref="H305" si="836">SUM(H303:H304)</f>
        <v>0</v>
      </c>
      <c r="I305" s="95">
        <f t="shared" ref="I305" si="837">SUM(I303:I304)</f>
        <v>0</v>
      </c>
      <c r="J305" s="95">
        <f t="shared" ref="J305" si="838">SUM(J303:J304)</f>
        <v>1125</v>
      </c>
      <c r="K305" s="95">
        <f t="shared" ref="K305" si="839">SUM(K303:K304)</f>
        <v>0</v>
      </c>
      <c r="L305" s="95">
        <f t="shared" ref="L305" si="840">SUM(L303:L304)</f>
        <v>0</v>
      </c>
      <c r="M305" s="95">
        <f t="shared" ref="M305" si="841">SUM(M303:M304)</f>
        <v>0</v>
      </c>
    </row>
    <row r="306" spans="1:13" s="7" customFormat="1" ht="15.75" customHeight="1" x14ac:dyDescent="0.2">
      <c r="A306" s="25"/>
      <c r="B306" s="26" t="s">
        <v>137</v>
      </c>
      <c r="C306" s="27">
        <f>SUM(D306,G306,H306:M306)</f>
        <v>18049</v>
      </c>
      <c r="D306" s="27">
        <f>SUM(E306:F306)</f>
        <v>7516</v>
      </c>
      <c r="E306" s="29">
        <v>6057</v>
      </c>
      <c r="F306" s="29">
        <v>1459</v>
      </c>
      <c r="G306" s="29">
        <v>8733</v>
      </c>
      <c r="H306" s="27"/>
      <c r="I306" s="27"/>
      <c r="J306" s="27">
        <v>1800</v>
      </c>
      <c r="K306" s="27"/>
      <c r="L306" s="27"/>
      <c r="M306" s="27"/>
    </row>
    <row r="307" spans="1:13" s="7" customFormat="1" ht="15.75" customHeight="1" x14ac:dyDescent="0.2">
      <c r="A307" s="25"/>
      <c r="B307" s="25"/>
      <c r="C307" s="27">
        <f>D307+G307+H307+I307+J307+K307+L307+M307</f>
        <v>0</v>
      </c>
      <c r="D307" s="27">
        <f>SUM(E307,F307)</f>
        <v>0</v>
      </c>
      <c r="E307" s="28"/>
      <c r="F307" s="29"/>
      <c r="G307" s="29"/>
      <c r="H307" s="27"/>
      <c r="I307" s="27"/>
      <c r="J307" s="27"/>
      <c r="K307" s="27"/>
      <c r="L307" s="27"/>
      <c r="M307" s="27"/>
    </row>
    <row r="308" spans="1:13" s="7" customFormat="1" ht="15.75" customHeight="1" x14ac:dyDescent="0.2">
      <c r="A308" s="94"/>
      <c r="B308" s="94"/>
      <c r="C308" s="95">
        <f>SUM(C306:C307)</f>
        <v>18049</v>
      </c>
      <c r="D308" s="95">
        <f t="shared" ref="D308" si="842">SUM(D306:D307)</f>
        <v>7516</v>
      </c>
      <c r="E308" s="95">
        <f t="shared" ref="E308" si="843">SUM(E306:E307)</f>
        <v>6057</v>
      </c>
      <c r="F308" s="95">
        <f t="shared" ref="F308" si="844">SUM(F306:F307)</f>
        <v>1459</v>
      </c>
      <c r="G308" s="95">
        <f t="shared" ref="G308" si="845">SUM(G306:G307)</f>
        <v>8733</v>
      </c>
      <c r="H308" s="95">
        <f t="shared" ref="H308" si="846">SUM(H306:H307)</f>
        <v>0</v>
      </c>
      <c r="I308" s="95">
        <f t="shared" ref="I308" si="847">SUM(I306:I307)</f>
        <v>0</v>
      </c>
      <c r="J308" s="95">
        <f t="shared" ref="J308" si="848">SUM(J306:J307)</f>
        <v>1800</v>
      </c>
      <c r="K308" s="95">
        <f t="shared" ref="K308" si="849">SUM(K306:K307)</f>
        <v>0</v>
      </c>
      <c r="L308" s="95">
        <f t="shared" ref="L308" si="850">SUM(L306:L307)</f>
        <v>0</v>
      </c>
      <c r="M308" s="95">
        <f t="shared" ref="M308" si="851">SUM(M306:M307)</f>
        <v>0</v>
      </c>
    </row>
    <row r="309" spans="1:13" s="7" customFormat="1" ht="15.75" customHeight="1" x14ac:dyDescent="0.2">
      <c r="A309" s="25"/>
      <c r="B309" s="26" t="s">
        <v>138</v>
      </c>
      <c r="C309" s="27">
        <f t="shared" si="831"/>
        <v>12103</v>
      </c>
      <c r="D309" s="27">
        <f>SUM(E309:F309)</f>
        <v>7751</v>
      </c>
      <c r="E309" s="29">
        <v>6247</v>
      </c>
      <c r="F309" s="29">
        <v>1504</v>
      </c>
      <c r="G309" s="29">
        <v>2152</v>
      </c>
      <c r="H309" s="27"/>
      <c r="I309" s="27"/>
      <c r="J309" s="27">
        <v>2200</v>
      </c>
      <c r="K309" s="27"/>
      <c r="L309" s="27"/>
      <c r="M309" s="27"/>
    </row>
    <row r="310" spans="1:13" s="7" customFormat="1" ht="15.75" customHeight="1" x14ac:dyDescent="0.2">
      <c r="A310" s="25"/>
      <c r="B310" s="25"/>
      <c r="C310" s="27">
        <f>D310+G310+H310+I310+J310+K310+L310+M310</f>
        <v>0</v>
      </c>
      <c r="D310" s="27">
        <f>SUM(E310,F310)</f>
        <v>0</v>
      </c>
      <c r="E310" s="28"/>
      <c r="F310" s="29"/>
      <c r="G310" s="29">
        <v>-37</v>
      </c>
      <c r="H310" s="27"/>
      <c r="I310" s="27"/>
      <c r="J310" s="27">
        <v>37</v>
      </c>
      <c r="K310" s="27"/>
      <c r="L310" s="27"/>
      <c r="M310" s="27"/>
    </row>
    <row r="311" spans="1:13" s="7" customFormat="1" ht="15.75" customHeight="1" x14ac:dyDescent="0.2">
      <c r="A311" s="94"/>
      <c r="B311" s="94"/>
      <c r="C311" s="95">
        <f>SUM(C309:C310)</f>
        <v>12103</v>
      </c>
      <c r="D311" s="95">
        <f t="shared" ref="D311" si="852">SUM(D309:D310)</f>
        <v>7751</v>
      </c>
      <c r="E311" s="95">
        <f t="shared" ref="E311" si="853">SUM(E309:E310)</f>
        <v>6247</v>
      </c>
      <c r="F311" s="95">
        <f t="shared" ref="F311" si="854">SUM(F309:F310)</f>
        <v>1504</v>
      </c>
      <c r="G311" s="95">
        <f t="shared" ref="G311" si="855">SUM(G309:G310)</f>
        <v>2115</v>
      </c>
      <c r="H311" s="95">
        <f t="shared" ref="H311" si="856">SUM(H309:H310)</f>
        <v>0</v>
      </c>
      <c r="I311" s="95">
        <f t="shared" ref="I311" si="857">SUM(I309:I310)</f>
        <v>0</v>
      </c>
      <c r="J311" s="95">
        <f t="shared" ref="J311" si="858">SUM(J309:J310)</f>
        <v>2237</v>
      </c>
      <c r="K311" s="95">
        <f t="shared" ref="K311" si="859">SUM(K309:K310)</f>
        <v>0</v>
      </c>
      <c r="L311" s="95">
        <f t="shared" ref="L311" si="860">SUM(L309:L310)</f>
        <v>0</v>
      </c>
      <c r="M311" s="95">
        <f t="shared" ref="M311" si="861">SUM(M309:M310)</f>
        <v>0</v>
      </c>
    </row>
    <row r="312" spans="1:13" s="7" customFormat="1" ht="15.75" customHeight="1" x14ac:dyDescent="0.2">
      <c r="A312" s="25"/>
      <c r="B312" s="26" t="s">
        <v>33</v>
      </c>
      <c r="C312" s="27">
        <f t="shared" si="831"/>
        <v>17187</v>
      </c>
      <c r="D312" s="27">
        <f>SUM(E312:F312)</f>
        <v>10284</v>
      </c>
      <c r="E312" s="29">
        <v>8287</v>
      </c>
      <c r="F312" s="29">
        <v>1997</v>
      </c>
      <c r="G312" s="29">
        <v>6078</v>
      </c>
      <c r="H312" s="27"/>
      <c r="I312" s="27"/>
      <c r="J312" s="27">
        <v>825</v>
      </c>
      <c r="K312" s="27"/>
      <c r="L312" s="27"/>
      <c r="M312" s="27"/>
    </row>
    <row r="313" spans="1:13" s="7" customFormat="1" ht="15.75" customHeight="1" x14ac:dyDescent="0.2">
      <c r="A313" s="25"/>
      <c r="B313" s="25"/>
      <c r="C313" s="27">
        <f>D313+G313+H313+I313+J313+K313+L313+M313</f>
        <v>0</v>
      </c>
      <c r="D313" s="27">
        <f>SUM(E313,F313)</f>
        <v>0</v>
      </c>
      <c r="E313" s="28"/>
      <c r="F313" s="29"/>
      <c r="G313" s="29"/>
      <c r="H313" s="27"/>
      <c r="I313" s="27"/>
      <c r="J313" s="27"/>
      <c r="K313" s="27"/>
      <c r="L313" s="27"/>
      <c r="M313" s="27"/>
    </row>
    <row r="314" spans="1:13" s="7" customFormat="1" ht="15.75" customHeight="1" x14ac:dyDescent="0.2">
      <c r="A314" s="94"/>
      <c r="B314" s="94"/>
      <c r="C314" s="95">
        <f>SUM(C312:C313)</f>
        <v>17187</v>
      </c>
      <c r="D314" s="95">
        <f t="shared" ref="D314" si="862">SUM(D312:D313)</f>
        <v>10284</v>
      </c>
      <c r="E314" s="95">
        <f t="shared" ref="E314" si="863">SUM(E312:E313)</f>
        <v>8287</v>
      </c>
      <c r="F314" s="95">
        <f t="shared" ref="F314" si="864">SUM(F312:F313)</f>
        <v>1997</v>
      </c>
      <c r="G314" s="95">
        <f t="shared" ref="G314" si="865">SUM(G312:G313)</f>
        <v>6078</v>
      </c>
      <c r="H314" s="95">
        <f t="shared" ref="H314" si="866">SUM(H312:H313)</f>
        <v>0</v>
      </c>
      <c r="I314" s="95">
        <f t="shared" ref="I314" si="867">SUM(I312:I313)</f>
        <v>0</v>
      </c>
      <c r="J314" s="95">
        <f t="shared" ref="J314" si="868">SUM(J312:J313)</f>
        <v>825</v>
      </c>
      <c r="K314" s="95">
        <f t="shared" ref="K314" si="869">SUM(K312:K313)</f>
        <v>0</v>
      </c>
      <c r="L314" s="95">
        <f t="shared" ref="L314" si="870">SUM(L312:L313)</f>
        <v>0</v>
      </c>
      <c r="M314" s="95">
        <f t="shared" ref="M314" si="871">SUM(M312:M313)</f>
        <v>0</v>
      </c>
    </row>
    <row r="315" spans="1:13" s="7" customFormat="1" ht="15.75" customHeight="1" x14ac:dyDescent="0.2">
      <c r="A315" s="25"/>
      <c r="B315" s="26" t="s">
        <v>34</v>
      </c>
      <c r="C315" s="27">
        <f t="shared" si="831"/>
        <v>15613</v>
      </c>
      <c r="D315" s="27">
        <f t="shared" si="757"/>
        <v>10718</v>
      </c>
      <c r="E315" s="29">
        <v>8637</v>
      </c>
      <c r="F315" s="29">
        <v>2081</v>
      </c>
      <c r="G315" s="29">
        <v>3247</v>
      </c>
      <c r="H315" s="27"/>
      <c r="I315" s="27"/>
      <c r="J315" s="27">
        <v>1648</v>
      </c>
      <c r="K315" s="27"/>
      <c r="L315" s="27"/>
      <c r="M315" s="27"/>
    </row>
    <row r="316" spans="1:13" s="7" customFormat="1" ht="15.75" customHeight="1" x14ac:dyDescent="0.2">
      <c r="A316" s="25"/>
      <c r="B316" s="25"/>
      <c r="C316" s="27">
        <f>D316+G316+H316+I316+J316+K316+L316+M316</f>
        <v>0</v>
      </c>
      <c r="D316" s="27">
        <f>SUM(E316,F316)</f>
        <v>-850</v>
      </c>
      <c r="E316" s="28">
        <v>-850</v>
      </c>
      <c r="F316" s="29"/>
      <c r="G316" s="29">
        <v>826</v>
      </c>
      <c r="H316" s="27"/>
      <c r="I316" s="27"/>
      <c r="J316" s="27">
        <v>24</v>
      </c>
      <c r="K316" s="27"/>
      <c r="L316" s="27"/>
      <c r="M316" s="27"/>
    </row>
    <row r="317" spans="1:13" s="7" customFormat="1" ht="15.75" customHeight="1" x14ac:dyDescent="0.2">
      <c r="A317" s="94"/>
      <c r="B317" s="94"/>
      <c r="C317" s="95">
        <f>SUM(C315:C316)</f>
        <v>15613</v>
      </c>
      <c r="D317" s="95">
        <f t="shared" ref="D317" si="872">SUM(D315:D316)</f>
        <v>9868</v>
      </c>
      <c r="E317" s="95">
        <f t="shared" ref="E317" si="873">SUM(E315:E316)</f>
        <v>7787</v>
      </c>
      <c r="F317" s="95">
        <f t="shared" ref="F317" si="874">SUM(F315:F316)</f>
        <v>2081</v>
      </c>
      <c r="G317" s="95">
        <f t="shared" ref="G317" si="875">SUM(G315:G316)</f>
        <v>4073</v>
      </c>
      <c r="H317" s="95">
        <f t="shared" ref="H317" si="876">SUM(H315:H316)</f>
        <v>0</v>
      </c>
      <c r="I317" s="95">
        <f t="shared" ref="I317" si="877">SUM(I315:I316)</f>
        <v>0</v>
      </c>
      <c r="J317" s="95">
        <f t="shared" ref="J317" si="878">SUM(J315:J316)</f>
        <v>1672</v>
      </c>
      <c r="K317" s="95">
        <f t="shared" ref="K317" si="879">SUM(K315:K316)</f>
        <v>0</v>
      </c>
      <c r="L317" s="95">
        <f t="shared" ref="L317" si="880">SUM(L315:L316)</f>
        <v>0</v>
      </c>
      <c r="M317" s="95">
        <f t="shared" ref="M317" si="881">SUM(M315:M316)</f>
        <v>0</v>
      </c>
    </row>
    <row r="318" spans="1:13" s="7" customFormat="1" ht="15.75" customHeight="1" x14ac:dyDescent="0.2">
      <c r="A318" s="25"/>
      <c r="B318" s="26" t="s">
        <v>35</v>
      </c>
      <c r="C318" s="27">
        <f t="shared" si="831"/>
        <v>11074</v>
      </c>
      <c r="D318" s="27">
        <f>SUM(E318:F318)</f>
        <v>7466</v>
      </c>
      <c r="E318" s="29">
        <v>6017</v>
      </c>
      <c r="F318" s="29">
        <v>1449</v>
      </c>
      <c r="G318" s="29">
        <v>2663</v>
      </c>
      <c r="H318" s="27"/>
      <c r="I318" s="27"/>
      <c r="J318" s="27">
        <v>945</v>
      </c>
      <c r="K318" s="27"/>
      <c r="L318" s="27"/>
      <c r="M318" s="27"/>
    </row>
    <row r="319" spans="1:13" s="7" customFormat="1" ht="15.75" customHeight="1" x14ac:dyDescent="0.2">
      <c r="A319" s="25"/>
      <c r="B319" s="25"/>
      <c r="C319" s="27">
        <f>D319+G319+H319+I319+J319+K319+L319+M319</f>
        <v>0</v>
      </c>
      <c r="D319" s="27">
        <f>SUM(E319,F319)</f>
        <v>0</v>
      </c>
      <c r="E319" s="28"/>
      <c r="F319" s="29"/>
      <c r="G319" s="29"/>
      <c r="H319" s="27"/>
      <c r="I319" s="27"/>
      <c r="J319" s="27"/>
      <c r="K319" s="27"/>
      <c r="L319" s="27"/>
      <c r="M319" s="27"/>
    </row>
    <row r="320" spans="1:13" s="7" customFormat="1" ht="15.75" customHeight="1" x14ac:dyDescent="0.2">
      <c r="A320" s="94"/>
      <c r="B320" s="94"/>
      <c r="C320" s="95">
        <f>SUM(C318:C319)</f>
        <v>11074</v>
      </c>
      <c r="D320" s="95">
        <f t="shared" ref="D320" si="882">SUM(D318:D319)</f>
        <v>7466</v>
      </c>
      <c r="E320" s="95">
        <f t="shared" ref="E320" si="883">SUM(E318:E319)</f>
        <v>6017</v>
      </c>
      <c r="F320" s="95">
        <f t="shared" ref="F320" si="884">SUM(F318:F319)</f>
        <v>1449</v>
      </c>
      <c r="G320" s="95">
        <f t="shared" ref="G320" si="885">SUM(G318:G319)</f>
        <v>2663</v>
      </c>
      <c r="H320" s="95">
        <f t="shared" ref="H320" si="886">SUM(H318:H319)</f>
        <v>0</v>
      </c>
      <c r="I320" s="95">
        <f t="shared" ref="I320" si="887">SUM(I318:I319)</f>
        <v>0</v>
      </c>
      <c r="J320" s="95">
        <f t="shared" ref="J320" si="888">SUM(J318:J319)</f>
        <v>945</v>
      </c>
      <c r="K320" s="95">
        <f t="shared" ref="K320" si="889">SUM(K318:K319)</f>
        <v>0</v>
      </c>
      <c r="L320" s="95">
        <f t="shared" ref="L320" si="890">SUM(L318:L319)</f>
        <v>0</v>
      </c>
      <c r="M320" s="95">
        <f t="shared" ref="M320" si="891">SUM(M318:M319)</f>
        <v>0</v>
      </c>
    </row>
    <row r="321" spans="1:13" s="7" customFormat="1" ht="15.75" customHeight="1" x14ac:dyDescent="0.2">
      <c r="A321" s="25"/>
      <c r="B321" s="26" t="s">
        <v>139</v>
      </c>
      <c r="C321" s="27">
        <f>SUM(D321,G321,H321:M321)</f>
        <v>18324</v>
      </c>
      <c r="D321" s="27">
        <f>SUM(E321:F321)</f>
        <v>9998</v>
      </c>
      <c r="E321" s="29">
        <v>8057</v>
      </c>
      <c r="F321" s="29">
        <v>1941</v>
      </c>
      <c r="G321" s="29">
        <v>6301</v>
      </c>
      <c r="H321" s="27"/>
      <c r="I321" s="27"/>
      <c r="J321" s="27">
        <v>2025</v>
      </c>
      <c r="K321" s="27"/>
      <c r="L321" s="27"/>
      <c r="M321" s="27"/>
    </row>
    <row r="322" spans="1:13" s="7" customFormat="1" ht="15.75" customHeight="1" x14ac:dyDescent="0.2">
      <c r="A322" s="25"/>
      <c r="B322" s="25"/>
      <c r="C322" s="27">
        <f>D322+G322+H322+I322+J322+K322+L322+M322</f>
        <v>0</v>
      </c>
      <c r="D322" s="27">
        <f>SUM(E322,F322)</f>
        <v>0</v>
      </c>
      <c r="E322" s="28"/>
      <c r="F322" s="29"/>
      <c r="G322" s="29"/>
      <c r="H322" s="27"/>
      <c r="I322" s="27"/>
      <c r="J322" s="27"/>
      <c r="K322" s="27"/>
      <c r="L322" s="27"/>
      <c r="M322" s="27"/>
    </row>
    <row r="323" spans="1:13" s="7" customFormat="1" ht="15.75" customHeight="1" x14ac:dyDescent="0.2">
      <c r="A323" s="94"/>
      <c r="B323" s="94"/>
      <c r="C323" s="95">
        <f>SUM(C321:C322)</f>
        <v>18324</v>
      </c>
      <c r="D323" s="95">
        <f t="shared" ref="D323" si="892">SUM(D321:D322)</f>
        <v>9998</v>
      </c>
      <c r="E323" s="95">
        <f t="shared" ref="E323" si="893">SUM(E321:E322)</f>
        <v>8057</v>
      </c>
      <c r="F323" s="95">
        <f t="shared" ref="F323" si="894">SUM(F321:F322)</f>
        <v>1941</v>
      </c>
      <c r="G323" s="95">
        <f t="shared" ref="G323" si="895">SUM(G321:G322)</f>
        <v>6301</v>
      </c>
      <c r="H323" s="95">
        <f t="shared" ref="H323" si="896">SUM(H321:H322)</f>
        <v>0</v>
      </c>
      <c r="I323" s="95">
        <f t="shared" ref="I323" si="897">SUM(I321:I322)</f>
        <v>0</v>
      </c>
      <c r="J323" s="95">
        <f t="shared" ref="J323" si="898">SUM(J321:J322)</f>
        <v>2025</v>
      </c>
      <c r="K323" s="95">
        <f t="shared" ref="K323" si="899">SUM(K321:K322)</f>
        <v>0</v>
      </c>
      <c r="L323" s="95">
        <f t="shared" ref="L323" si="900">SUM(L321:L322)</f>
        <v>0</v>
      </c>
      <c r="M323" s="95">
        <f t="shared" ref="M323" si="901">SUM(M321:M322)</f>
        <v>0</v>
      </c>
    </row>
    <row r="324" spans="1:13" s="7" customFormat="1" ht="15.75" customHeight="1" x14ac:dyDescent="0.2">
      <c r="A324" s="25"/>
      <c r="B324" s="26" t="s">
        <v>36</v>
      </c>
      <c r="C324" s="27">
        <f t="shared" si="831"/>
        <v>13347</v>
      </c>
      <c r="D324" s="27">
        <f>SUM(E324:F324)</f>
        <v>7814</v>
      </c>
      <c r="E324" s="29">
        <v>6297</v>
      </c>
      <c r="F324" s="29">
        <v>1517</v>
      </c>
      <c r="G324" s="29">
        <v>3458</v>
      </c>
      <c r="H324" s="27"/>
      <c r="I324" s="27"/>
      <c r="J324" s="27">
        <v>2075</v>
      </c>
      <c r="K324" s="27"/>
      <c r="L324" s="27"/>
      <c r="M324" s="27"/>
    </row>
    <row r="325" spans="1:13" s="7" customFormat="1" ht="15.75" customHeight="1" x14ac:dyDescent="0.2">
      <c r="A325" s="25"/>
      <c r="B325" s="25"/>
      <c r="C325" s="27">
        <f>D325+G325+H325+I325+J325+K325+L325+M325</f>
        <v>0</v>
      </c>
      <c r="D325" s="27">
        <f>SUM(E325,F325)</f>
        <v>0</v>
      </c>
      <c r="E325" s="28"/>
      <c r="F325" s="29"/>
      <c r="G325" s="29">
        <v>-70</v>
      </c>
      <c r="H325" s="27"/>
      <c r="I325" s="27"/>
      <c r="J325" s="27">
        <v>70</v>
      </c>
      <c r="K325" s="27"/>
      <c r="L325" s="27"/>
      <c r="M325" s="27"/>
    </row>
    <row r="326" spans="1:13" s="7" customFormat="1" ht="15.75" customHeight="1" x14ac:dyDescent="0.2">
      <c r="A326" s="94"/>
      <c r="B326" s="94"/>
      <c r="C326" s="95">
        <f>SUM(C324:C325)</f>
        <v>13347</v>
      </c>
      <c r="D326" s="95">
        <f t="shared" ref="D326" si="902">SUM(D324:D325)</f>
        <v>7814</v>
      </c>
      <c r="E326" s="95">
        <f t="shared" ref="E326" si="903">SUM(E324:E325)</f>
        <v>6297</v>
      </c>
      <c r="F326" s="95">
        <f t="shared" ref="F326" si="904">SUM(F324:F325)</f>
        <v>1517</v>
      </c>
      <c r="G326" s="95">
        <f t="shared" ref="G326" si="905">SUM(G324:G325)</f>
        <v>3388</v>
      </c>
      <c r="H326" s="95">
        <f t="shared" ref="H326" si="906">SUM(H324:H325)</f>
        <v>0</v>
      </c>
      <c r="I326" s="95">
        <f t="shared" ref="I326" si="907">SUM(I324:I325)</f>
        <v>0</v>
      </c>
      <c r="J326" s="95">
        <f t="shared" ref="J326" si="908">SUM(J324:J325)</f>
        <v>2145</v>
      </c>
      <c r="K326" s="95">
        <f t="shared" ref="K326" si="909">SUM(K324:K325)</f>
        <v>0</v>
      </c>
      <c r="L326" s="95">
        <f t="shared" ref="L326" si="910">SUM(L324:L325)</f>
        <v>0</v>
      </c>
      <c r="M326" s="95">
        <f t="shared" ref="M326" si="911">SUM(M324:M325)</f>
        <v>0</v>
      </c>
    </row>
    <row r="327" spans="1:13" s="7" customFormat="1" ht="15.75" customHeight="1" x14ac:dyDescent="0.2">
      <c r="A327" s="25"/>
      <c r="B327" s="26" t="s">
        <v>37</v>
      </c>
      <c r="C327" s="27">
        <f t="shared" si="831"/>
        <v>11414</v>
      </c>
      <c r="D327" s="27">
        <f t="shared" si="757"/>
        <v>8012</v>
      </c>
      <c r="E327" s="29">
        <v>6457</v>
      </c>
      <c r="F327" s="29">
        <v>1555</v>
      </c>
      <c r="G327" s="29">
        <v>2577</v>
      </c>
      <c r="H327" s="27"/>
      <c r="I327" s="27"/>
      <c r="J327" s="27">
        <v>825</v>
      </c>
      <c r="K327" s="27"/>
      <c r="L327" s="27"/>
      <c r="M327" s="27"/>
    </row>
    <row r="328" spans="1:13" s="7" customFormat="1" ht="15.75" customHeight="1" x14ac:dyDescent="0.2">
      <c r="A328" s="25"/>
      <c r="B328" s="25"/>
      <c r="C328" s="27">
        <f>D328+G328+H328+I328+J328+K328+L328+M328</f>
        <v>0</v>
      </c>
      <c r="D328" s="27">
        <f>SUM(E328,F328)</f>
        <v>0</v>
      </c>
      <c r="E328" s="28"/>
      <c r="F328" s="29"/>
      <c r="G328" s="29"/>
      <c r="H328" s="27"/>
      <c r="I328" s="27"/>
      <c r="J328" s="27"/>
      <c r="K328" s="27"/>
      <c r="L328" s="27"/>
      <c r="M328" s="27"/>
    </row>
    <row r="329" spans="1:13" s="7" customFormat="1" ht="15.75" customHeight="1" x14ac:dyDescent="0.2">
      <c r="A329" s="94"/>
      <c r="B329" s="94"/>
      <c r="C329" s="95">
        <f>SUM(C327:C328)</f>
        <v>11414</v>
      </c>
      <c r="D329" s="95">
        <f t="shared" ref="D329" si="912">SUM(D327:D328)</f>
        <v>8012</v>
      </c>
      <c r="E329" s="95">
        <f t="shared" ref="E329" si="913">SUM(E327:E328)</f>
        <v>6457</v>
      </c>
      <c r="F329" s="95">
        <f t="shared" ref="F329" si="914">SUM(F327:F328)</f>
        <v>1555</v>
      </c>
      <c r="G329" s="95">
        <f t="shared" ref="G329" si="915">SUM(G327:G328)</f>
        <v>2577</v>
      </c>
      <c r="H329" s="95">
        <f t="shared" ref="H329" si="916">SUM(H327:H328)</f>
        <v>0</v>
      </c>
      <c r="I329" s="95">
        <f t="shared" ref="I329" si="917">SUM(I327:I328)</f>
        <v>0</v>
      </c>
      <c r="J329" s="95">
        <f t="shared" ref="J329" si="918">SUM(J327:J328)</f>
        <v>825</v>
      </c>
      <c r="K329" s="95">
        <f t="shared" ref="K329" si="919">SUM(K327:K328)</f>
        <v>0</v>
      </c>
      <c r="L329" s="95">
        <f t="shared" ref="L329" si="920">SUM(L327:L328)</f>
        <v>0</v>
      </c>
      <c r="M329" s="95">
        <f t="shared" ref="M329" si="921">SUM(M327:M328)</f>
        <v>0</v>
      </c>
    </row>
    <row r="330" spans="1:13" s="7" customFormat="1" ht="15.75" customHeight="1" x14ac:dyDescent="0.2">
      <c r="A330" s="25"/>
      <c r="B330" s="26" t="s">
        <v>38</v>
      </c>
      <c r="C330" s="27">
        <f t="shared" si="831"/>
        <v>10628</v>
      </c>
      <c r="D330" s="27">
        <f t="shared" si="757"/>
        <v>7503</v>
      </c>
      <c r="E330" s="29">
        <v>6047</v>
      </c>
      <c r="F330" s="29">
        <v>1456</v>
      </c>
      <c r="G330" s="29">
        <v>2575</v>
      </c>
      <c r="H330" s="27"/>
      <c r="I330" s="27"/>
      <c r="J330" s="27">
        <v>550</v>
      </c>
      <c r="K330" s="27"/>
      <c r="L330" s="27"/>
      <c r="M330" s="27"/>
    </row>
    <row r="331" spans="1:13" s="7" customFormat="1" ht="15.75" customHeight="1" x14ac:dyDescent="0.2">
      <c r="A331" s="25"/>
      <c r="B331" s="25"/>
      <c r="C331" s="27">
        <f>D331+G331+H331+I331+J331+K331+L331+M331</f>
        <v>0</v>
      </c>
      <c r="D331" s="27">
        <f>SUM(E331,F331)</f>
        <v>0</v>
      </c>
      <c r="E331" s="28"/>
      <c r="F331" s="29"/>
      <c r="G331" s="29"/>
      <c r="H331" s="27"/>
      <c r="I331" s="27"/>
      <c r="J331" s="27"/>
      <c r="K331" s="27"/>
      <c r="L331" s="27"/>
      <c r="M331" s="27"/>
    </row>
    <row r="332" spans="1:13" s="7" customFormat="1" ht="15.75" customHeight="1" x14ac:dyDescent="0.2">
      <c r="A332" s="94"/>
      <c r="B332" s="94"/>
      <c r="C332" s="95">
        <f>SUM(C330:C331)</f>
        <v>10628</v>
      </c>
      <c r="D332" s="95">
        <f t="shared" ref="D332" si="922">SUM(D330:D331)</f>
        <v>7503</v>
      </c>
      <c r="E332" s="95">
        <f t="shared" ref="E332" si="923">SUM(E330:E331)</f>
        <v>6047</v>
      </c>
      <c r="F332" s="95">
        <f t="shared" ref="F332" si="924">SUM(F330:F331)</f>
        <v>1456</v>
      </c>
      <c r="G332" s="95">
        <f t="shared" ref="G332" si="925">SUM(G330:G331)</f>
        <v>2575</v>
      </c>
      <c r="H332" s="95">
        <f t="shared" ref="H332" si="926">SUM(H330:H331)</f>
        <v>0</v>
      </c>
      <c r="I332" s="95">
        <f t="shared" ref="I332" si="927">SUM(I330:I331)</f>
        <v>0</v>
      </c>
      <c r="J332" s="95">
        <f t="shared" ref="J332" si="928">SUM(J330:J331)</f>
        <v>550</v>
      </c>
      <c r="K332" s="95">
        <f t="shared" ref="K332" si="929">SUM(K330:K331)</f>
        <v>0</v>
      </c>
      <c r="L332" s="95">
        <f t="shared" ref="L332" si="930">SUM(L330:L331)</f>
        <v>0</v>
      </c>
      <c r="M332" s="95">
        <f t="shared" ref="M332" si="931">SUM(M330:M331)</f>
        <v>0</v>
      </c>
    </row>
    <row r="333" spans="1:13" s="12" customFormat="1" ht="15.75" customHeight="1" x14ac:dyDescent="0.2">
      <c r="A333" s="32" t="s">
        <v>39</v>
      </c>
      <c r="B333" s="32" t="s">
        <v>40</v>
      </c>
      <c r="C333" s="53">
        <f>SUM(C336,C339,C342,C345,C348,C351,C354,C357)</f>
        <v>1186566</v>
      </c>
      <c r="D333" s="53">
        <f t="shared" ref="D333:M333" si="932">SUM(D336,D339,D342,D345,D348,D351,D354,D357)</f>
        <v>286208</v>
      </c>
      <c r="E333" s="53">
        <f t="shared" si="932"/>
        <v>230642</v>
      </c>
      <c r="F333" s="53">
        <f t="shared" si="932"/>
        <v>55566</v>
      </c>
      <c r="G333" s="53">
        <f t="shared" si="932"/>
        <v>698235</v>
      </c>
      <c r="H333" s="53">
        <f t="shared" si="932"/>
        <v>0</v>
      </c>
      <c r="I333" s="53">
        <f t="shared" si="932"/>
        <v>0</v>
      </c>
      <c r="J333" s="53">
        <f t="shared" si="932"/>
        <v>202123</v>
      </c>
      <c r="K333" s="53">
        <f t="shared" si="932"/>
        <v>0</v>
      </c>
      <c r="L333" s="53">
        <f t="shared" si="932"/>
        <v>0</v>
      </c>
      <c r="M333" s="53">
        <f t="shared" si="932"/>
        <v>0</v>
      </c>
    </row>
    <row r="334" spans="1:13" s="7" customFormat="1" ht="15.75" customHeight="1" x14ac:dyDescent="0.2">
      <c r="A334" s="25"/>
      <c r="B334" s="25"/>
      <c r="C334" s="27">
        <f>D334+G334+H334+I334+J334+K334+L334+M334</f>
        <v>0</v>
      </c>
      <c r="D334" s="27">
        <f>SUM(E334,F334)</f>
        <v>-70</v>
      </c>
      <c r="E334" s="28">
        <f>SUM(E337,E340,E343,E346,E349,E352,E355,E358)</f>
        <v>-70</v>
      </c>
      <c r="F334" s="28">
        <f t="shared" ref="F334:M334" si="933">SUM(F337,F340,F343,F346,F349,F352,F355,F358)</f>
        <v>0</v>
      </c>
      <c r="G334" s="28">
        <f t="shared" si="933"/>
        <v>64070</v>
      </c>
      <c r="H334" s="28">
        <f t="shared" si="933"/>
        <v>0</v>
      </c>
      <c r="I334" s="28">
        <f t="shared" si="933"/>
        <v>0</v>
      </c>
      <c r="J334" s="28">
        <f t="shared" si="933"/>
        <v>-64000</v>
      </c>
      <c r="K334" s="28">
        <f t="shared" si="933"/>
        <v>0</v>
      </c>
      <c r="L334" s="28">
        <f t="shared" si="933"/>
        <v>0</v>
      </c>
      <c r="M334" s="28">
        <f t="shared" si="933"/>
        <v>0</v>
      </c>
    </row>
    <row r="335" spans="1:13" s="7" customFormat="1" ht="15.75" customHeight="1" x14ac:dyDescent="0.2">
      <c r="A335" s="92"/>
      <c r="B335" s="92"/>
      <c r="C335" s="95">
        <f>SUM(C333,C334)</f>
        <v>1186566</v>
      </c>
      <c r="D335" s="95">
        <f t="shared" ref="D335:M335" si="934">SUM(D333,D334)</f>
        <v>286138</v>
      </c>
      <c r="E335" s="95">
        <f t="shared" si="934"/>
        <v>230572</v>
      </c>
      <c r="F335" s="95">
        <f t="shared" si="934"/>
        <v>55566</v>
      </c>
      <c r="G335" s="95">
        <f t="shared" si="934"/>
        <v>762305</v>
      </c>
      <c r="H335" s="95">
        <f t="shared" si="934"/>
        <v>0</v>
      </c>
      <c r="I335" s="95">
        <f t="shared" si="934"/>
        <v>0</v>
      </c>
      <c r="J335" s="95">
        <f t="shared" si="934"/>
        <v>138123</v>
      </c>
      <c r="K335" s="95">
        <f t="shared" si="934"/>
        <v>0</v>
      </c>
      <c r="L335" s="95">
        <f t="shared" si="934"/>
        <v>0</v>
      </c>
      <c r="M335" s="95">
        <f t="shared" si="934"/>
        <v>0</v>
      </c>
    </row>
    <row r="336" spans="1:13" s="7" customFormat="1" ht="15.75" customHeight="1" x14ac:dyDescent="0.2">
      <c r="A336" s="25"/>
      <c r="B336" s="26" t="s">
        <v>41</v>
      </c>
      <c r="C336" s="27">
        <f>SUM(D336,G336,H336:M336)</f>
        <v>149806</v>
      </c>
      <c r="D336" s="27">
        <f t="shared" si="757"/>
        <v>37679</v>
      </c>
      <c r="E336" s="29">
        <v>30362</v>
      </c>
      <c r="F336" s="29">
        <v>7317</v>
      </c>
      <c r="G336" s="29">
        <v>45927</v>
      </c>
      <c r="H336" s="27"/>
      <c r="I336" s="27"/>
      <c r="J336" s="27">
        <v>66200</v>
      </c>
      <c r="K336" s="27"/>
      <c r="L336" s="27"/>
      <c r="M336" s="27"/>
    </row>
    <row r="337" spans="1:13" s="7" customFormat="1" ht="15.75" customHeight="1" x14ac:dyDescent="0.2">
      <c r="A337" s="25"/>
      <c r="B337" s="25"/>
      <c r="C337" s="27">
        <f>D337+G337+H337+I337+J337+K337+L337+M337</f>
        <v>0</v>
      </c>
      <c r="D337" s="27">
        <f>SUM(E337,F337)</f>
        <v>0</v>
      </c>
      <c r="E337" s="28"/>
      <c r="F337" s="29"/>
      <c r="G337" s="29">
        <v>64000</v>
      </c>
      <c r="H337" s="27"/>
      <c r="I337" s="27"/>
      <c r="J337" s="27">
        <v>-64000</v>
      </c>
      <c r="K337" s="27"/>
      <c r="L337" s="27"/>
      <c r="M337" s="27"/>
    </row>
    <row r="338" spans="1:13" s="7" customFormat="1" ht="15.75" customHeight="1" x14ac:dyDescent="0.2">
      <c r="A338" s="94"/>
      <c r="B338" s="94"/>
      <c r="C338" s="95">
        <f>SUM(C336:C337)</f>
        <v>149806</v>
      </c>
      <c r="D338" s="95">
        <f t="shared" ref="D338" si="935">SUM(D336:D337)</f>
        <v>37679</v>
      </c>
      <c r="E338" s="95">
        <f t="shared" ref="E338" si="936">SUM(E336:E337)</f>
        <v>30362</v>
      </c>
      <c r="F338" s="95">
        <f t="shared" ref="F338" si="937">SUM(F336:F337)</f>
        <v>7317</v>
      </c>
      <c r="G338" s="95">
        <f t="shared" ref="G338" si="938">SUM(G336:G337)</f>
        <v>109927</v>
      </c>
      <c r="H338" s="95">
        <f t="shared" ref="H338" si="939">SUM(H336:H337)</f>
        <v>0</v>
      </c>
      <c r="I338" s="95">
        <f t="shared" ref="I338" si="940">SUM(I336:I337)</f>
        <v>0</v>
      </c>
      <c r="J338" s="95">
        <f t="shared" ref="J338" si="941">SUM(J336:J337)</f>
        <v>2200</v>
      </c>
      <c r="K338" s="95">
        <f t="shared" ref="K338" si="942">SUM(K336:K337)</f>
        <v>0</v>
      </c>
      <c r="L338" s="95">
        <f t="shared" ref="L338" si="943">SUM(L336:L337)</f>
        <v>0</v>
      </c>
      <c r="M338" s="95">
        <f t="shared" ref="M338" si="944">SUM(M336:M337)</f>
        <v>0</v>
      </c>
    </row>
    <row r="339" spans="1:13" s="7" customFormat="1" ht="15.75" customHeight="1" x14ac:dyDescent="0.2">
      <c r="A339" s="25"/>
      <c r="B339" s="26" t="s">
        <v>42</v>
      </c>
      <c r="C339" s="27">
        <f t="shared" ref="C339:C360" si="945">SUM(D339,G339,H339:M339)</f>
        <v>61992</v>
      </c>
      <c r="D339" s="27">
        <f t="shared" si="757"/>
        <v>21341</v>
      </c>
      <c r="E339" s="29">
        <v>17198</v>
      </c>
      <c r="F339" s="29">
        <v>4143</v>
      </c>
      <c r="G339" s="29">
        <v>39688</v>
      </c>
      <c r="H339" s="27"/>
      <c r="I339" s="27"/>
      <c r="J339" s="27">
        <v>963</v>
      </c>
      <c r="K339" s="27"/>
      <c r="L339" s="27"/>
      <c r="M339" s="27"/>
    </row>
    <row r="340" spans="1:13" s="7" customFormat="1" ht="15.75" customHeight="1" x14ac:dyDescent="0.2">
      <c r="A340" s="25"/>
      <c r="B340" s="25"/>
      <c r="C340" s="27">
        <f>D340+G340+H340+I340+J340+K340+L340+M340</f>
        <v>0</v>
      </c>
      <c r="D340" s="27">
        <f>SUM(E340,F340)</f>
        <v>1080</v>
      </c>
      <c r="E340" s="28">
        <v>1080</v>
      </c>
      <c r="F340" s="29"/>
      <c r="G340" s="29">
        <v>-1080</v>
      </c>
      <c r="H340" s="27"/>
      <c r="I340" s="27"/>
      <c r="J340" s="27"/>
      <c r="K340" s="27"/>
      <c r="L340" s="27"/>
      <c r="M340" s="27"/>
    </row>
    <row r="341" spans="1:13" s="7" customFormat="1" ht="15.75" customHeight="1" x14ac:dyDescent="0.2">
      <c r="A341" s="94"/>
      <c r="B341" s="94"/>
      <c r="C341" s="95">
        <f>SUM(C339:C340)</f>
        <v>61992</v>
      </c>
      <c r="D341" s="95">
        <f t="shared" ref="D341" si="946">SUM(D339:D340)</f>
        <v>22421</v>
      </c>
      <c r="E341" s="95">
        <f t="shared" ref="E341" si="947">SUM(E339:E340)</f>
        <v>18278</v>
      </c>
      <c r="F341" s="95">
        <f t="shared" ref="F341" si="948">SUM(F339:F340)</f>
        <v>4143</v>
      </c>
      <c r="G341" s="95">
        <f t="shared" ref="G341" si="949">SUM(G339:G340)</f>
        <v>38608</v>
      </c>
      <c r="H341" s="95">
        <f t="shared" ref="H341" si="950">SUM(H339:H340)</f>
        <v>0</v>
      </c>
      <c r="I341" s="95">
        <f t="shared" ref="I341" si="951">SUM(I339:I340)</f>
        <v>0</v>
      </c>
      <c r="J341" s="95">
        <f t="shared" ref="J341" si="952">SUM(J339:J340)</f>
        <v>963</v>
      </c>
      <c r="K341" s="95">
        <f t="shared" ref="K341" si="953">SUM(K339:K340)</f>
        <v>0</v>
      </c>
      <c r="L341" s="95">
        <f t="shared" ref="L341" si="954">SUM(L339:L340)</f>
        <v>0</v>
      </c>
      <c r="M341" s="95">
        <f t="shared" ref="M341" si="955">SUM(M339:M340)</f>
        <v>0</v>
      </c>
    </row>
    <row r="342" spans="1:13" s="7" customFormat="1" ht="15.75" customHeight="1" x14ac:dyDescent="0.2">
      <c r="A342" s="25"/>
      <c r="B342" s="26" t="s">
        <v>43</v>
      </c>
      <c r="C342" s="27">
        <f t="shared" si="945"/>
        <v>239425</v>
      </c>
      <c r="D342" s="27">
        <f t="shared" si="757"/>
        <v>146802</v>
      </c>
      <c r="E342" s="29">
        <v>118302</v>
      </c>
      <c r="F342" s="29">
        <v>28500</v>
      </c>
      <c r="G342" s="29">
        <v>91363</v>
      </c>
      <c r="H342" s="27"/>
      <c r="I342" s="27"/>
      <c r="J342" s="29">
        <v>1260</v>
      </c>
      <c r="K342" s="27"/>
      <c r="L342" s="27"/>
      <c r="M342" s="27"/>
    </row>
    <row r="343" spans="1:13" s="7" customFormat="1" ht="15.75" customHeight="1" x14ac:dyDescent="0.2">
      <c r="A343" s="25"/>
      <c r="B343" s="25"/>
      <c r="C343" s="27">
        <f>D343+G343+H343+I343+J343+K343+L343+M343</f>
        <v>0</v>
      </c>
      <c r="D343" s="27">
        <f>SUM(E343,F343)</f>
        <v>0</v>
      </c>
      <c r="E343" s="28"/>
      <c r="F343" s="29"/>
      <c r="G343" s="29"/>
      <c r="H343" s="27"/>
      <c r="I343" s="27"/>
      <c r="J343" s="27"/>
      <c r="K343" s="27"/>
      <c r="L343" s="27"/>
      <c r="M343" s="27"/>
    </row>
    <row r="344" spans="1:13" s="7" customFormat="1" ht="15.75" customHeight="1" x14ac:dyDescent="0.2">
      <c r="A344" s="94"/>
      <c r="B344" s="94"/>
      <c r="C344" s="95">
        <f>SUM(C342:C343)</f>
        <v>239425</v>
      </c>
      <c r="D344" s="95">
        <f t="shared" ref="D344" si="956">SUM(D342:D343)</f>
        <v>146802</v>
      </c>
      <c r="E344" s="95">
        <f t="shared" ref="E344" si="957">SUM(E342:E343)</f>
        <v>118302</v>
      </c>
      <c r="F344" s="95">
        <f t="shared" ref="F344" si="958">SUM(F342:F343)</f>
        <v>28500</v>
      </c>
      <c r="G344" s="95">
        <f t="shared" ref="G344" si="959">SUM(G342:G343)</f>
        <v>91363</v>
      </c>
      <c r="H344" s="95">
        <f t="shared" ref="H344" si="960">SUM(H342:H343)</f>
        <v>0</v>
      </c>
      <c r="I344" s="95">
        <f t="shared" ref="I344" si="961">SUM(I342:I343)</f>
        <v>0</v>
      </c>
      <c r="J344" s="95">
        <f t="shared" ref="J344" si="962">SUM(J342:J343)</f>
        <v>1260</v>
      </c>
      <c r="K344" s="95">
        <f t="shared" ref="K344" si="963">SUM(K342:K343)</f>
        <v>0</v>
      </c>
      <c r="L344" s="95">
        <f t="shared" ref="L344" si="964">SUM(L342:L343)</f>
        <v>0</v>
      </c>
      <c r="M344" s="95">
        <f t="shared" ref="M344" si="965">SUM(M342:M343)</f>
        <v>0</v>
      </c>
    </row>
    <row r="345" spans="1:13" s="7" customFormat="1" ht="15.75" customHeight="1" x14ac:dyDescent="0.2">
      <c r="A345" s="25"/>
      <c r="B345" s="26" t="s">
        <v>44</v>
      </c>
      <c r="C345" s="27">
        <f t="shared" si="945"/>
        <v>9259</v>
      </c>
      <c r="D345" s="27">
        <f t="shared" si="757"/>
        <v>0</v>
      </c>
      <c r="E345" s="29"/>
      <c r="F345" s="29"/>
      <c r="G345" s="29">
        <v>9259</v>
      </c>
      <c r="H345" s="27"/>
      <c r="I345" s="27"/>
      <c r="J345" s="27"/>
      <c r="K345" s="27"/>
      <c r="L345" s="27"/>
      <c r="M345" s="27"/>
    </row>
    <row r="346" spans="1:13" s="7" customFormat="1" ht="15.75" customHeight="1" x14ac:dyDescent="0.2">
      <c r="A346" s="25"/>
      <c r="B346" s="25"/>
      <c r="C346" s="27">
        <f>D346+G346+H346+I346+J346+K346+L346+M346</f>
        <v>0</v>
      </c>
      <c r="D346" s="27">
        <f>SUM(E346,F346)</f>
        <v>0</v>
      </c>
      <c r="E346" s="28"/>
      <c r="F346" s="29"/>
      <c r="G346" s="29"/>
      <c r="H346" s="27"/>
      <c r="I346" s="27"/>
      <c r="J346" s="27"/>
      <c r="K346" s="27"/>
      <c r="L346" s="27"/>
      <c r="M346" s="27"/>
    </row>
    <row r="347" spans="1:13" s="7" customFormat="1" ht="15.75" customHeight="1" x14ac:dyDescent="0.2">
      <c r="A347" s="94"/>
      <c r="B347" s="94"/>
      <c r="C347" s="95">
        <f>SUM(C345:C346)</f>
        <v>9259</v>
      </c>
      <c r="D347" s="95">
        <f t="shared" ref="D347" si="966">SUM(D345:D346)</f>
        <v>0</v>
      </c>
      <c r="E347" s="95">
        <f t="shared" ref="E347" si="967">SUM(E345:E346)</f>
        <v>0</v>
      </c>
      <c r="F347" s="95">
        <f t="shared" ref="F347" si="968">SUM(F345:F346)</f>
        <v>0</v>
      </c>
      <c r="G347" s="95">
        <f t="shared" ref="G347" si="969">SUM(G345:G346)</f>
        <v>9259</v>
      </c>
      <c r="H347" s="95">
        <f t="shared" ref="H347" si="970">SUM(H345:H346)</f>
        <v>0</v>
      </c>
      <c r="I347" s="95">
        <f t="shared" ref="I347" si="971">SUM(I345:I346)</f>
        <v>0</v>
      </c>
      <c r="J347" s="95">
        <f t="shared" ref="J347" si="972">SUM(J345:J346)</f>
        <v>0</v>
      </c>
      <c r="K347" s="95">
        <f t="shared" ref="K347" si="973">SUM(K345:K346)</f>
        <v>0</v>
      </c>
      <c r="L347" s="95">
        <f t="shared" ref="L347" si="974">SUM(L345:L346)</f>
        <v>0</v>
      </c>
      <c r="M347" s="95">
        <f t="shared" ref="M347" si="975">SUM(M345:M346)</f>
        <v>0</v>
      </c>
    </row>
    <row r="348" spans="1:13" s="7" customFormat="1" ht="15.75" customHeight="1" x14ac:dyDescent="0.2">
      <c r="A348" s="25"/>
      <c r="B348" s="26" t="s">
        <v>45</v>
      </c>
      <c r="C348" s="27">
        <f t="shared" si="945"/>
        <v>50535</v>
      </c>
      <c r="D348" s="27">
        <f t="shared" si="757"/>
        <v>17595</v>
      </c>
      <c r="E348" s="29">
        <v>14179</v>
      </c>
      <c r="F348" s="29">
        <v>3416</v>
      </c>
      <c r="G348" s="29">
        <v>23930</v>
      </c>
      <c r="H348" s="27"/>
      <c r="I348" s="27"/>
      <c r="J348" s="27">
        <v>9010</v>
      </c>
      <c r="K348" s="27"/>
      <c r="L348" s="27"/>
      <c r="M348" s="27"/>
    </row>
    <row r="349" spans="1:13" s="7" customFormat="1" ht="15.75" customHeight="1" x14ac:dyDescent="0.2">
      <c r="A349" s="25"/>
      <c r="B349" s="25"/>
      <c r="C349" s="27">
        <f>D349+G349+H349+I349+J349+K349+L349+M349</f>
        <v>0</v>
      </c>
      <c r="D349" s="27">
        <f>SUM(E349,F349)</f>
        <v>-1150</v>
      </c>
      <c r="E349" s="28">
        <v>-1150</v>
      </c>
      <c r="F349" s="29"/>
      <c r="G349" s="29">
        <v>1150</v>
      </c>
      <c r="H349" s="27"/>
      <c r="I349" s="27"/>
      <c r="J349" s="27"/>
      <c r="K349" s="27"/>
      <c r="L349" s="27"/>
      <c r="M349" s="27"/>
    </row>
    <row r="350" spans="1:13" s="7" customFormat="1" ht="15.75" customHeight="1" x14ac:dyDescent="0.2">
      <c r="A350" s="94"/>
      <c r="B350" s="94"/>
      <c r="C350" s="95">
        <f>SUM(C348:C349)</f>
        <v>50535</v>
      </c>
      <c r="D350" s="95">
        <f t="shared" ref="D350" si="976">SUM(D348:D349)</f>
        <v>16445</v>
      </c>
      <c r="E350" s="95">
        <f t="shared" ref="E350" si="977">SUM(E348:E349)</f>
        <v>13029</v>
      </c>
      <c r="F350" s="95">
        <f t="shared" ref="F350" si="978">SUM(F348:F349)</f>
        <v>3416</v>
      </c>
      <c r="G350" s="95">
        <f t="shared" ref="G350" si="979">SUM(G348:G349)</f>
        <v>25080</v>
      </c>
      <c r="H350" s="95">
        <f t="shared" ref="H350" si="980">SUM(H348:H349)</f>
        <v>0</v>
      </c>
      <c r="I350" s="95">
        <f t="shared" ref="I350" si="981">SUM(I348:I349)</f>
        <v>0</v>
      </c>
      <c r="J350" s="95">
        <f t="shared" ref="J350" si="982">SUM(J348:J349)</f>
        <v>9010</v>
      </c>
      <c r="K350" s="95">
        <f t="shared" ref="K350" si="983">SUM(K348:K349)</f>
        <v>0</v>
      </c>
      <c r="L350" s="95">
        <f t="shared" ref="L350" si="984">SUM(L348:L349)</f>
        <v>0</v>
      </c>
      <c r="M350" s="95">
        <f t="shared" ref="M350" si="985">SUM(M348:M349)</f>
        <v>0</v>
      </c>
    </row>
    <row r="351" spans="1:13" s="7" customFormat="1" ht="15.75" customHeight="1" x14ac:dyDescent="0.2">
      <c r="A351" s="25"/>
      <c r="B351" s="26" t="s">
        <v>46</v>
      </c>
      <c r="C351" s="27">
        <f t="shared" si="945"/>
        <v>228034</v>
      </c>
      <c r="D351" s="27">
        <f t="shared" si="757"/>
        <v>44272</v>
      </c>
      <c r="E351" s="29">
        <v>35677</v>
      </c>
      <c r="F351" s="29">
        <v>8595</v>
      </c>
      <c r="G351" s="29">
        <v>66332</v>
      </c>
      <c r="H351" s="27"/>
      <c r="I351" s="27"/>
      <c r="J351" s="27">
        <v>117430</v>
      </c>
      <c r="K351" s="27"/>
      <c r="L351" s="27"/>
      <c r="M351" s="27"/>
    </row>
    <row r="352" spans="1:13" s="7" customFormat="1" ht="15.75" customHeight="1" x14ac:dyDescent="0.2">
      <c r="A352" s="25"/>
      <c r="B352" s="25"/>
      <c r="C352" s="27">
        <f>D352+G352+H352+I352+J352+K352+L352+M352</f>
        <v>0</v>
      </c>
      <c r="D352" s="27">
        <f>SUM(E352,F352)</f>
        <v>0</v>
      </c>
      <c r="E352" s="28"/>
      <c r="F352" s="29"/>
      <c r="G352" s="29"/>
      <c r="H352" s="27"/>
      <c r="I352" s="27"/>
      <c r="J352" s="27"/>
      <c r="K352" s="27"/>
      <c r="L352" s="27"/>
      <c r="M352" s="27"/>
    </row>
    <row r="353" spans="1:13" s="7" customFormat="1" ht="15.75" customHeight="1" x14ac:dyDescent="0.2">
      <c r="A353" s="94"/>
      <c r="B353" s="94"/>
      <c r="C353" s="95">
        <f>SUM(C351:C352)</f>
        <v>228034</v>
      </c>
      <c r="D353" s="95">
        <f t="shared" ref="D353" si="986">SUM(D351:D352)</f>
        <v>44272</v>
      </c>
      <c r="E353" s="95">
        <f t="shared" ref="E353" si="987">SUM(E351:E352)</f>
        <v>35677</v>
      </c>
      <c r="F353" s="95">
        <f t="shared" ref="F353" si="988">SUM(F351:F352)</f>
        <v>8595</v>
      </c>
      <c r="G353" s="95">
        <f t="shared" ref="G353" si="989">SUM(G351:G352)</f>
        <v>66332</v>
      </c>
      <c r="H353" s="95">
        <f t="shared" ref="H353" si="990">SUM(H351:H352)</f>
        <v>0</v>
      </c>
      <c r="I353" s="95">
        <f t="shared" ref="I353" si="991">SUM(I351:I352)</f>
        <v>0</v>
      </c>
      <c r="J353" s="95">
        <f t="shared" ref="J353" si="992">SUM(J351:J352)</f>
        <v>117430</v>
      </c>
      <c r="K353" s="95">
        <f t="shared" ref="K353" si="993">SUM(K351:K352)</f>
        <v>0</v>
      </c>
      <c r="L353" s="95">
        <f t="shared" ref="L353" si="994">SUM(L351:L352)</f>
        <v>0</v>
      </c>
      <c r="M353" s="95">
        <f t="shared" ref="M353" si="995">SUM(M351:M352)</f>
        <v>0</v>
      </c>
    </row>
    <row r="354" spans="1:13" s="7" customFormat="1" ht="15.75" customHeight="1" x14ac:dyDescent="0.2">
      <c r="A354" s="25"/>
      <c r="B354" s="26" t="s">
        <v>47</v>
      </c>
      <c r="C354" s="27">
        <f t="shared" si="945"/>
        <v>240255</v>
      </c>
      <c r="D354" s="27">
        <f>SUM(E354:F354)</f>
        <v>18519</v>
      </c>
      <c r="E354" s="29">
        <v>14924</v>
      </c>
      <c r="F354" s="29">
        <v>3595</v>
      </c>
      <c r="G354" s="29">
        <v>221736</v>
      </c>
      <c r="H354" s="27"/>
      <c r="I354" s="27"/>
      <c r="J354" s="27"/>
      <c r="K354" s="27"/>
      <c r="L354" s="27"/>
      <c r="M354" s="27"/>
    </row>
    <row r="355" spans="1:13" s="7" customFormat="1" ht="15.75" customHeight="1" x14ac:dyDescent="0.2">
      <c r="A355" s="25"/>
      <c r="B355" s="25"/>
      <c r="C355" s="27">
        <f>D355+G355+H355+I355+J355+K355+L355+M355</f>
        <v>0</v>
      </c>
      <c r="D355" s="27">
        <f>SUM(E355,F355)</f>
        <v>0</v>
      </c>
      <c r="E355" s="28"/>
      <c r="F355" s="29"/>
      <c r="G355" s="29"/>
      <c r="H355" s="27"/>
      <c r="I355" s="27"/>
      <c r="J355" s="27"/>
      <c r="K355" s="27"/>
      <c r="L355" s="27"/>
      <c r="M355" s="27"/>
    </row>
    <row r="356" spans="1:13" s="7" customFormat="1" ht="15.75" customHeight="1" x14ac:dyDescent="0.2">
      <c r="A356" s="94"/>
      <c r="B356" s="94"/>
      <c r="C356" s="95">
        <f>SUM(C354:C355)</f>
        <v>240255</v>
      </c>
      <c r="D356" s="95">
        <f t="shared" ref="D356" si="996">SUM(D354:D355)</f>
        <v>18519</v>
      </c>
      <c r="E356" s="95">
        <f t="shared" ref="E356" si="997">SUM(E354:E355)</f>
        <v>14924</v>
      </c>
      <c r="F356" s="95">
        <f t="shared" ref="F356" si="998">SUM(F354:F355)</f>
        <v>3595</v>
      </c>
      <c r="G356" s="95">
        <f t="shared" ref="G356" si="999">SUM(G354:G355)</f>
        <v>221736</v>
      </c>
      <c r="H356" s="95">
        <f t="shared" ref="H356" si="1000">SUM(H354:H355)</f>
        <v>0</v>
      </c>
      <c r="I356" s="95">
        <f t="shared" ref="I356" si="1001">SUM(I354:I355)</f>
        <v>0</v>
      </c>
      <c r="J356" s="95">
        <f t="shared" ref="J356" si="1002">SUM(J354:J355)</f>
        <v>0</v>
      </c>
      <c r="K356" s="95">
        <f t="shared" ref="K356" si="1003">SUM(K354:K355)</f>
        <v>0</v>
      </c>
      <c r="L356" s="95">
        <f t="shared" ref="L356" si="1004">SUM(L354:L355)</f>
        <v>0</v>
      </c>
      <c r="M356" s="95">
        <f t="shared" ref="M356" si="1005">SUM(M354:M355)</f>
        <v>0</v>
      </c>
    </row>
    <row r="357" spans="1:13" s="7" customFormat="1" ht="31.5" customHeight="1" x14ac:dyDescent="0.2">
      <c r="A357" s="25"/>
      <c r="B357" s="26" t="s">
        <v>238</v>
      </c>
      <c r="C357" s="27">
        <f t="shared" si="945"/>
        <v>207260</v>
      </c>
      <c r="D357" s="27">
        <f>SUM(E357:F357)</f>
        <v>0</v>
      </c>
      <c r="E357" s="29"/>
      <c r="F357" s="29"/>
      <c r="G357" s="29">
        <v>200000</v>
      </c>
      <c r="H357" s="27"/>
      <c r="I357" s="27"/>
      <c r="J357" s="27">
        <v>7260</v>
      </c>
      <c r="K357" s="27"/>
      <c r="L357" s="27"/>
      <c r="M357" s="27"/>
    </row>
    <row r="358" spans="1:13" s="7" customFormat="1" ht="15.75" customHeight="1" x14ac:dyDescent="0.2">
      <c r="A358" s="25"/>
      <c r="B358" s="25"/>
      <c r="C358" s="27">
        <f>D358+G358+H358+I358+J358+K358+L358+M358</f>
        <v>0</v>
      </c>
      <c r="D358" s="27">
        <f>SUM(E358,F358)</f>
        <v>0</v>
      </c>
      <c r="E358" s="28"/>
      <c r="F358" s="29"/>
      <c r="G358" s="29"/>
      <c r="H358" s="27"/>
      <c r="I358" s="27"/>
      <c r="J358" s="27"/>
      <c r="K358" s="27"/>
      <c r="L358" s="27"/>
      <c r="M358" s="27"/>
    </row>
    <row r="359" spans="1:13" s="7" customFormat="1" ht="15.75" customHeight="1" x14ac:dyDescent="0.2">
      <c r="A359" s="94"/>
      <c r="B359" s="94"/>
      <c r="C359" s="95">
        <f>SUM(C357:C358)</f>
        <v>207260</v>
      </c>
      <c r="D359" s="95">
        <f t="shared" ref="D359" si="1006">SUM(D357:D358)</f>
        <v>0</v>
      </c>
      <c r="E359" s="95">
        <f t="shared" ref="E359" si="1007">SUM(E357:E358)</f>
        <v>0</v>
      </c>
      <c r="F359" s="95">
        <f t="shared" ref="F359" si="1008">SUM(F357:F358)</f>
        <v>0</v>
      </c>
      <c r="G359" s="95">
        <f t="shared" ref="G359" si="1009">SUM(G357:G358)</f>
        <v>200000</v>
      </c>
      <c r="H359" s="95">
        <f t="shared" ref="H359" si="1010">SUM(H357:H358)</f>
        <v>0</v>
      </c>
      <c r="I359" s="95">
        <f t="shared" ref="I359" si="1011">SUM(I357:I358)</f>
        <v>0</v>
      </c>
      <c r="J359" s="95">
        <f t="shared" ref="J359" si="1012">SUM(J357:J358)</f>
        <v>7260</v>
      </c>
      <c r="K359" s="95">
        <f t="shared" ref="K359" si="1013">SUM(K357:K358)</f>
        <v>0</v>
      </c>
      <c r="L359" s="95">
        <f t="shared" ref="L359" si="1014">SUM(L357:L358)</f>
        <v>0</v>
      </c>
      <c r="M359" s="95">
        <f t="shared" ref="M359" si="1015">SUM(M357:M358)</f>
        <v>0</v>
      </c>
    </row>
    <row r="360" spans="1:13" s="7" customFormat="1" ht="15.75" customHeight="1" x14ac:dyDescent="0.2">
      <c r="A360" s="25"/>
      <c r="B360" s="26"/>
      <c r="C360" s="27">
        <f t="shared" si="945"/>
        <v>0</v>
      </c>
      <c r="D360" s="27">
        <f>SUM(E360:F360)</f>
        <v>0</v>
      </c>
      <c r="E360" s="29"/>
      <c r="F360" s="29"/>
      <c r="G360" s="29"/>
      <c r="H360" s="27"/>
      <c r="I360" s="27"/>
      <c r="J360" s="27"/>
      <c r="K360" s="27"/>
      <c r="L360" s="27"/>
      <c r="M360" s="27"/>
    </row>
    <row r="361" spans="1:13" s="12" customFormat="1" ht="15.75" customHeight="1" x14ac:dyDescent="0.2">
      <c r="A361" s="32" t="s">
        <v>48</v>
      </c>
      <c r="B361" s="32" t="s">
        <v>172</v>
      </c>
      <c r="C361" s="34">
        <f>SUM(C364+C367)</f>
        <v>237004</v>
      </c>
      <c r="D361" s="34">
        <f t="shared" ref="D361:M361" si="1016">SUM(D364+D367)</f>
        <v>202824</v>
      </c>
      <c r="E361" s="34">
        <f t="shared" si="1016"/>
        <v>163207</v>
      </c>
      <c r="F361" s="34">
        <f t="shared" si="1016"/>
        <v>39617</v>
      </c>
      <c r="G361" s="34">
        <f t="shared" si="1016"/>
        <v>34180</v>
      </c>
      <c r="H361" s="34">
        <f t="shared" si="1016"/>
        <v>0</v>
      </c>
      <c r="I361" s="34">
        <f t="shared" si="1016"/>
        <v>0</v>
      </c>
      <c r="J361" s="34">
        <f t="shared" si="1016"/>
        <v>0</v>
      </c>
      <c r="K361" s="34">
        <f t="shared" si="1016"/>
        <v>0</v>
      </c>
      <c r="L361" s="34">
        <f t="shared" si="1016"/>
        <v>0</v>
      </c>
      <c r="M361" s="34">
        <f t="shared" si="1016"/>
        <v>0</v>
      </c>
    </row>
    <row r="362" spans="1:13" s="7" customFormat="1" ht="15.75" customHeight="1" x14ac:dyDescent="0.2">
      <c r="A362" s="25"/>
      <c r="B362" s="25"/>
      <c r="C362" s="27">
        <f>D362+G362+H362+I362+J362+K362+L362+M362</f>
        <v>0</v>
      </c>
      <c r="D362" s="27">
        <f>SUM(E362,F362)</f>
        <v>0</v>
      </c>
      <c r="E362" s="28">
        <f>SUM(E365,E368)</f>
        <v>-279</v>
      </c>
      <c r="F362" s="28">
        <f t="shared" ref="F362:M362" si="1017">SUM(F365,F368)</f>
        <v>279</v>
      </c>
      <c r="G362" s="28">
        <f t="shared" si="1017"/>
        <v>0</v>
      </c>
      <c r="H362" s="28">
        <f t="shared" si="1017"/>
        <v>0</v>
      </c>
      <c r="I362" s="28">
        <f t="shared" si="1017"/>
        <v>0</v>
      </c>
      <c r="J362" s="28">
        <f t="shared" si="1017"/>
        <v>0</v>
      </c>
      <c r="K362" s="28">
        <f t="shared" si="1017"/>
        <v>0</v>
      </c>
      <c r="L362" s="28">
        <f t="shared" si="1017"/>
        <v>0</v>
      </c>
      <c r="M362" s="28">
        <f t="shared" si="1017"/>
        <v>0</v>
      </c>
    </row>
    <row r="363" spans="1:13" s="7" customFormat="1" ht="15.75" customHeight="1" x14ac:dyDescent="0.2">
      <c r="A363" s="92"/>
      <c r="B363" s="92"/>
      <c r="C363" s="95">
        <f>SUM(C361,C362)</f>
        <v>237004</v>
      </c>
      <c r="D363" s="95">
        <f t="shared" ref="D363:M363" si="1018">SUM(D361,D362)</f>
        <v>202824</v>
      </c>
      <c r="E363" s="95">
        <f t="shared" si="1018"/>
        <v>162928</v>
      </c>
      <c r="F363" s="95">
        <f t="shared" si="1018"/>
        <v>39896</v>
      </c>
      <c r="G363" s="95">
        <f t="shared" si="1018"/>
        <v>34180</v>
      </c>
      <c r="H363" s="95">
        <f t="shared" si="1018"/>
        <v>0</v>
      </c>
      <c r="I363" s="95">
        <f t="shared" si="1018"/>
        <v>0</v>
      </c>
      <c r="J363" s="95">
        <f t="shared" si="1018"/>
        <v>0</v>
      </c>
      <c r="K363" s="95">
        <f t="shared" si="1018"/>
        <v>0</v>
      </c>
      <c r="L363" s="95">
        <f t="shared" si="1018"/>
        <v>0</v>
      </c>
      <c r="M363" s="95">
        <f t="shared" si="1018"/>
        <v>0</v>
      </c>
    </row>
    <row r="364" spans="1:13" s="7" customFormat="1" ht="15.75" customHeight="1" x14ac:dyDescent="0.2">
      <c r="A364" s="25"/>
      <c r="B364" s="26" t="s">
        <v>164</v>
      </c>
      <c r="C364" s="27">
        <f>SUM(D364,G364,H364:M364)</f>
        <v>237004</v>
      </c>
      <c r="D364" s="27">
        <f>SUM(E364:F364)</f>
        <v>202824</v>
      </c>
      <c r="E364" s="29">
        <v>163207</v>
      </c>
      <c r="F364" s="29">
        <v>39617</v>
      </c>
      <c r="G364" s="29">
        <v>34180</v>
      </c>
      <c r="H364" s="27"/>
      <c r="I364" s="27"/>
      <c r="J364" s="27"/>
      <c r="K364" s="27"/>
      <c r="L364" s="27"/>
      <c r="M364" s="27"/>
    </row>
    <row r="365" spans="1:13" s="7" customFormat="1" ht="15.75" customHeight="1" x14ac:dyDescent="0.2">
      <c r="A365" s="25"/>
      <c r="B365" s="25"/>
      <c r="C365" s="27">
        <f>D365+G365+H365+I365+J365+K365+L365+M365</f>
        <v>0</v>
      </c>
      <c r="D365" s="27">
        <f>SUM(E365,F365)</f>
        <v>0</v>
      </c>
      <c r="E365" s="28">
        <v>-279</v>
      </c>
      <c r="F365" s="29">
        <v>279</v>
      </c>
      <c r="G365" s="29"/>
      <c r="H365" s="27"/>
      <c r="I365" s="27"/>
      <c r="J365" s="27"/>
      <c r="K365" s="27"/>
      <c r="L365" s="27"/>
      <c r="M365" s="27"/>
    </row>
    <row r="366" spans="1:13" s="7" customFormat="1" ht="15.75" customHeight="1" x14ac:dyDescent="0.2">
      <c r="A366" s="94"/>
      <c r="B366" s="94"/>
      <c r="C366" s="95">
        <f>SUM(C364:C365)</f>
        <v>237004</v>
      </c>
      <c r="D366" s="95">
        <f t="shared" ref="D366" si="1019">SUM(D364:D365)</f>
        <v>202824</v>
      </c>
      <c r="E366" s="95">
        <f t="shared" ref="E366" si="1020">SUM(E364:E365)</f>
        <v>162928</v>
      </c>
      <c r="F366" s="95">
        <f t="shared" ref="F366" si="1021">SUM(F364:F365)</f>
        <v>39896</v>
      </c>
      <c r="G366" s="95">
        <f t="shared" ref="G366" si="1022">SUM(G364:G365)</f>
        <v>34180</v>
      </c>
      <c r="H366" s="95">
        <f t="shared" ref="H366" si="1023">SUM(H364:H365)</f>
        <v>0</v>
      </c>
      <c r="I366" s="95">
        <f t="shared" ref="I366" si="1024">SUM(I364:I365)</f>
        <v>0</v>
      </c>
      <c r="J366" s="95">
        <f t="shared" ref="J366" si="1025">SUM(J364:J365)</f>
        <v>0</v>
      </c>
      <c r="K366" s="95">
        <f t="shared" ref="K366" si="1026">SUM(K364:K365)</f>
        <v>0</v>
      </c>
      <c r="L366" s="95">
        <f t="shared" ref="L366" si="1027">SUM(L364:L365)</f>
        <v>0</v>
      </c>
      <c r="M366" s="95">
        <f t="shared" ref="M366" si="1028">SUM(M364:M365)</f>
        <v>0</v>
      </c>
    </row>
    <row r="367" spans="1:13" s="7" customFormat="1" ht="15.75" customHeight="1" x14ac:dyDescent="0.2">
      <c r="A367" s="25"/>
      <c r="B367" s="26" t="s">
        <v>206</v>
      </c>
      <c r="C367" s="27">
        <f>SUM(D367,G367,H367:M367)</f>
        <v>0</v>
      </c>
      <c r="D367" s="27">
        <f>SUM(E367:F367)</f>
        <v>0</v>
      </c>
      <c r="E367" s="29"/>
      <c r="F367" s="29"/>
      <c r="G367" s="29"/>
      <c r="H367" s="27"/>
      <c r="I367" s="27"/>
      <c r="J367" s="27"/>
      <c r="K367" s="27"/>
      <c r="L367" s="27"/>
      <c r="M367" s="27"/>
    </row>
    <row r="368" spans="1:13" s="7" customFormat="1" ht="15.75" customHeight="1" x14ac:dyDescent="0.2">
      <c r="A368" s="25"/>
      <c r="B368" s="25"/>
      <c r="C368" s="27">
        <f>D368+G368+H368+I368+J368+K368+L368+M368</f>
        <v>0</v>
      </c>
      <c r="D368" s="27">
        <f>SUM(E368,F368)</f>
        <v>0</v>
      </c>
      <c r="E368" s="28"/>
      <c r="F368" s="29"/>
      <c r="G368" s="29"/>
      <c r="H368" s="27"/>
      <c r="I368" s="27"/>
      <c r="J368" s="27"/>
      <c r="K368" s="27"/>
      <c r="L368" s="27"/>
      <c r="M368" s="27"/>
    </row>
    <row r="369" spans="1:13" s="7" customFormat="1" ht="15.75" customHeight="1" x14ac:dyDescent="0.2">
      <c r="A369" s="94"/>
      <c r="B369" s="94"/>
      <c r="C369" s="95">
        <f>SUM(C367:C368)</f>
        <v>0</v>
      </c>
      <c r="D369" s="95">
        <f t="shared" ref="D369" si="1029">SUM(D367:D368)</f>
        <v>0</v>
      </c>
      <c r="E369" s="95">
        <f t="shared" ref="E369" si="1030">SUM(E367:E368)</f>
        <v>0</v>
      </c>
      <c r="F369" s="95">
        <f t="shared" ref="F369" si="1031">SUM(F367:F368)</f>
        <v>0</v>
      </c>
      <c r="G369" s="95">
        <f t="shared" ref="G369" si="1032">SUM(G367:G368)</f>
        <v>0</v>
      </c>
      <c r="H369" s="95">
        <f t="shared" ref="H369" si="1033">SUM(H367:H368)</f>
        <v>0</v>
      </c>
      <c r="I369" s="95">
        <f t="shared" ref="I369" si="1034">SUM(I367:I368)</f>
        <v>0</v>
      </c>
      <c r="J369" s="95">
        <f t="shared" ref="J369" si="1035">SUM(J367:J368)</f>
        <v>0</v>
      </c>
      <c r="K369" s="95">
        <f t="shared" ref="K369" si="1036">SUM(K367:K368)</f>
        <v>0</v>
      </c>
      <c r="L369" s="95">
        <f t="shared" ref="L369" si="1037">SUM(L367:L368)</f>
        <v>0</v>
      </c>
      <c r="M369" s="95">
        <f t="shared" ref="M369" si="1038">SUM(M367:M368)</f>
        <v>0</v>
      </c>
    </row>
    <row r="370" spans="1:13" s="12" customFormat="1" ht="15.75" customHeight="1" x14ac:dyDescent="0.2">
      <c r="A370" s="32" t="s">
        <v>50</v>
      </c>
      <c r="B370" s="33" t="s">
        <v>51</v>
      </c>
      <c r="C370" s="34">
        <f>SUM(D370,G370,H370:M370)</f>
        <v>130195</v>
      </c>
      <c r="D370" s="34">
        <f>SUM(E370:F370)</f>
        <v>77441</v>
      </c>
      <c r="E370" s="37">
        <v>62407</v>
      </c>
      <c r="F370" s="37">
        <v>15034</v>
      </c>
      <c r="G370" s="37">
        <v>47784</v>
      </c>
      <c r="H370" s="34"/>
      <c r="I370" s="34"/>
      <c r="J370" s="34">
        <v>4970</v>
      </c>
      <c r="K370" s="34"/>
      <c r="L370" s="34"/>
      <c r="M370" s="34"/>
    </row>
    <row r="371" spans="1:13" s="7" customFormat="1" ht="15.75" customHeight="1" x14ac:dyDescent="0.2">
      <c r="A371" s="25"/>
      <c r="B371" s="25"/>
      <c r="C371" s="27">
        <f>D371+G371+H371+I371+J371+K371+L371+M371</f>
        <v>0</v>
      </c>
      <c r="D371" s="27">
        <f>SUM(E371,F371)</f>
        <v>0</v>
      </c>
      <c r="E371" s="28"/>
      <c r="F371" s="29"/>
      <c r="G371" s="29">
        <v>-18680</v>
      </c>
      <c r="H371" s="27"/>
      <c r="I371" s="27"/>
      <c r="J371" s="27">
        <v>18680</v>
      </c>
      <c r="K371" s="27"/>
      <c r="L371" s="27"/>
      <c r="M371" s="27"/>
    </row>
    <row r="372" spans="1:13" s="7" customFormat="1" ht="15.75" customHeight="1" x14ac:dyDescent="0.2">
      <c r="A372" s="94"/>
      <c r="B372" s="94"/>
      <c r="C372" s="95">
        <f>SUM(C370:C371)</f>
        <v>130195</v>
      </c>
      <c r="D372" s="95">
        <f t="shared" ref="D372" si="1039">SUM(D370:D371)</f>
        <v>77441</v>
      </c>
      <c r="E372" s="95">
        <f t="shared" ref="E372" si="1040">SUM(E370:E371)</f>
        <v>62407</v>
      </c>
      <c r="F372" s="95">
        <f t="shared" ref="F372" si="1041">SUM(F370:F371)</f>
        <v>15034</v>
      </c>
      <c r="G372" s="95">
        <f t="shared" ref="G372" si="1042">SUM(G370:G371)</f>
        <v>29104</v>
      </c>
      <c r="H372" s="95">
        <f t="shared" ref="H372" si="1043">SUM(H370:H371)</f>
        <v>0</v>
      </c>
      <c r="I372" s="95">
        <f t="shared" ref="I372" si="1044">SUM(I370:I371)</f>
        <v>0</v>
      </c>
      <c r="J372" s="95">
        <f t="shared" ref="J372" si="1045">SUM(J370:J371)</f>
        <v>23650</v>
      </c>
      <c r="K372" s="95">
        <f t="shared" ref="K372" si="1046">SUM(K370:K371)</f>
        <v>0</v>
      </c>
      <c r="L372" s="95">
        <f t="shared" ref="L372" si="1047">SUM(L370:L371)</f>
        <v>0</v>
      </c>
      <c r="M372" s="95">
        <f t="shared" ref="M372" si="1048">SUM(M370:M371)</f>
        <v>0</v>
      </c>
    </row>
    <row r="373" spans="1:13" s="12" customFormat="1" ht="15.75" customHeight="1" x14ac:dyDescent="0.2">
      <c r="A373" s="32"/>
      <c r="B373" s="33" t="s">
        <v>196</v>
      </c>
      <c r="C373" s="34">
        <f>SUM(D373,G373,H373:M373)</f>
        <v>8603</v>
      </c>
      <c r="D373" s="34">
        <f>SUM(E373:F373)</f>
        <v>0</v>
      </c>
      <c r="E373" s="37"/>
      <c r="F373" s="37"/>
      <c r="G373" s="37">
        <v>8603</v>
      </c>
      <c r="H373" s="34"/>
      <c r="I373" s="34"/>
      <c r="J373" s="34"/>
      <c r="K373" s="34"/>
      <c r="L373" s="34"/>
      <c r="M373" s="34"/>
    </row>
    <row r="374" spans="1:13" s="7" customFormat="1" ht="15.75" customHeight="1" x14ac:dyDescent="0.2">
      <c r="A374" s="25"/>
      <c r="B374" s="25"/>
      <c r="C374" s="27">
        <f>D374+G374+H374+I374+J374+K374+L374+M374</f>
        <v>8000</v>
      </c>
      <c r="D374" s="27">
        <f>SUM(E374,F374)</f>
        <v>0</v>
      </c>
      <c r="E374" s="28"/>
      <c r="F374" s="29"/>
      <c r="G374" s="29">
        <v>1000</v>
      </c>
      <c r="H374" s="27"/>
      <c r="I374" s="27"/>
      <c r="J374" s="27">
        <v>7000</v>
      </c>
      <c r="K374" s="27"/>
      <c r="L374" s="27"/>
      <c r="M374" s="27"/>
    </row>
    <row r="375" spans="1:13" s="7" customFormat="1" ht="15.75" customHeight="1" x14ac:dyDescent="0.2">
      <c r="A375" s="94"/>
      <c r="B375" s="94"/>
      <c r="C375" s="95">
        <f>SUM(C373:C374)</f>
        <v>16603</v>
      </c>
      <c r="D375" s="95">
        <f t="shared" ref="D375" si="1049">SUM(D373:D374)</f>
        <v>0</v>
      </c>
      <c r="E375" s="95">
        <f t="shared" ref="E375" si="1050">SUM(E373:E374)</f>
        <v>0</v>
      </c>
      <c r="F375" s="95">
        <f t="shared" ref="F375" si="1051">SUM(F373:F374)</f>
        <v>0</v>
      </c>
      <c r="G375" s="95">
        <f t="shared" ref="G375" si="1052">SUM(G373:G374)</f>
        <v>9603</v>
      </c>
      <c r="H375" s="95">
        <f t="shared" ref="H375" si="1053">SUM(H373:H374)</f>
        <v>0</v>
      </c>
      <c r="I375" s="95">
        <f t="shared" ref="I375" si="1054">SUM(I373:I374)</f>
        <v>0</v>
      </c>
      <c r="J375" s="95">
        <f t="shared" ref="J375" si="1055">SUM(J373:J374)</f>
        <v>7000</v>
      </c>
      <c r="K375" s="95">
        <f t="shared" ref="K375" si="1056">SUM(K373:K374)</f>
        <v>0</v>
      </c>
      <c r="L375" s="95">
        <f t="shared" ref="L375" si="1057">SUM(L373:L374)</f>
        <v>0</v>
      </c>
      <c r="M375" s="95">
        <f t="shared" ref="M375" si="1058">SUM(M373:M374)</f>
        <v>0</v>
      </c>
    </row>
    <row r="376" spans="1:13" s="12" customFormat="1" ht="15.75" customHeight="1" x14ac:dyDescent="0.2">
      <c r="A376" s="32" t="s">
        <v>52</v>
      </c>
      <c r="B376" s="33" t="s">
        <v>53</v>
      </c>
      <c r="C376" s="34">
        <f>SUM(D376,G376,H376:M376)</f>
        <v>141296</v>
      </c>
      <c r="D376" s="34">
        <f>SUM(E376:F376)</f>
        <v>57876</v>
      </c>
      <c r="E376" s="37">
        <v>46398</v>
      </c>
      <c r="F376" s="37">
        <v>11478</v>
      </c>
      <c r="G376" s="37">
        <v>38420</v>
      </c>
      <c r="H376" s="34">
        <v>45000</v>
      </c>
      <c r="I376" s="34"/>
      <c r="J376" s="34"/>
      <c r="K376" s="34"/>
      <c r="L376" s="34"/>
      <c r="M376" s="34"/>
    </row>
    <row r="377" spans="1:13" s="7" customFormat="1" ht="15.75" customHeight="1" x14ac:dyDescent="0.2">
      <c r="A377" s="25"/>
      <c r="B377" s="25"/>
      <c r="C377" s="27">
        <f>D377+G377+H377+I377+J377+K377+L377+M377</f>
        <v>0</v>
      </c>
      <c r="D377" s="27">
        <f>SUM(E377,F377)</f>
        <v>0</v>
      </c>
      <c r="E377" s="28"/>
      <c r="F377" s="29"/>
      <c r="G377" s="29"/>
      <c r="H377" s="27"/>
      <c r="I377" s="27"/>
      <c r="J377" s="27"/>
      <c r="K377" s="27"/>
      <c r="L377" s="27"/>
      <c r="M377" s="27"/>
    </row>
    <row r="378" spans="1:13" s="7" customFormat="1" ht="15.75" customHeight="1" x14ac:dyDescent="0.2">
      <c r="A378" s="94"/>
      <c r="B378" s="94"/>
      <c r="C378" s="95">
        <f>SUM(C376:C377)</f>
        <v>141296</v>
      </c>
      <c r="D378" s="95">
        <f t="shared" ref="D378" si="1059">SUM(D376:D377)</f>
        <v>57876</v>
      </c>
      <c r="E378" s="95">
        <f t="shared" ref="E378" si="1060">SUM(E376:E377)</f>
        <v>46398</v>
      </c>
      <c r="F378" s="95">
        <f t="shared" ref="F378" si="1061">SUM(F376:F377)</f>
        <v>11478</v>
      </c>
      <c r="G378" s="95">
        <f t="shared" ref="G378" si="1062">SUM(G376:G377)</f>
        <v>38420</v>
      </c>
      <c r="H378" s="95">
        <f t="shared" ref="H378" si="1063">SUM(H376:H377)</f>
        <v>45000</v>
      </c>
      <c r="I378" s="95">
        <f t="shared" ref="I378" si="1064">SUM(I376:I377)</f>
        <v>0</v>
      </c>
      <c r="J378" s="95">
        <f t="shared" ref="J378" si="1065">SUM(J376:J377)</f>
        <v>0</v>
      </c>
      <c r="K378" s="95">
        <f t="shared" ref="K378" si="1066">SUM(K376:K377)</f>
        <v>0</v>
      </c>
      <c r="L378" s="95">
        <f t="shared" ref="L378" si="1067">SUM(L376:L377)</f>
        <v>0</v>
      </c>
      <c r="M378" s="95">
        <f t="shared" ref="M378" si="1068">SUM(M376:M377)</f>
        <v>0</v>
      </c>
    </row>
    <row r="379" spans="1:13" s="12" customFormat="1" ht="15.75" customHeight="1" x14ac:dyDescent="0.2">
      <c r="A379" s="35" t="s">
        <v>130</v>
      </c>
      <c r="B379" s="35" t="s">
        <v>120</v>
      </c>
      <c r="C379" s="52">
        <f>C276+C297+C333+C361+C370+C373+C376</f>
        <v>2647738</v>
      </c>
      <c r="D379" s="52">
        <f t="shared" ref="D379:M379" si="1069">D276+D297+D333+D361+D370+D373+D376</f>
        <v>1055086</v>
      </c>
      <c r="E379" s="52">
        <f t="shared" si="1069"/>
        <v>849772</v>
      </c>
      <c r="F379" s="52">
        <f t="shared" si="1069"/>
        <v>205314</v>
      </c>
      <c r="G379" s="52">
        <f t="shared" si="1069"/>
        <v>1234186</v>
      </c>
      <c r="H379" s="52">
        <f t="shared" si="1069"/>
        <v>104300</v>
      </c>
      <c r="I379" s="52">
        <f t="shared" si="1069"/>
        <v>0</v>
      </c>
      <c r="J379" s="52">
        <f t="shared" si="1069"/>
        <v>254166</v>
      </c>
      <c r="K379" s="52">
        <f t="shared" si="1069"/>
        <v>0</v>
      </c>
      <c r="L379" s="52">
        <f t="shared" si="1069"/>
        <v>0</v>
      </c>
      <c r="M379" s="52">
        <f t="shared" si="1069"/>
        <v>0</v>
      </c>
    </row>
    <row r="380" spans="1:13" s="7" customFormat="1" ht="15.75" customHeight="1" x14ac:dyDescent="0.2">
      <c r="A380" s="25"/>
      <c r="B380" s="25"/>
      <c r="C380" s="27">
        <f>D380+G380+H380+I380+J380+K380+L380+M380</f>
        <v>2787</v>
      </c>
      <c r="D380" s="27">
        <f>SUM(E380,F380)</f>
        <v>-920</v>
      </c>
      <c r="E380" s="28">
        <f>SUM(E377,E374,E371,E362,E334,E298,E277)</f>
        <v>-1945</v>
      </c>
      <c r="F380" s="28">
        <f t="shared" ref="F380:M380" si="1070">SUM(F377,F374,F371,F362,F334,F298,F277)</f>
        <v>1025</v>
      </c>
      <c r="G380" s="28">
        <f t="shared" si="1070"/>
        <v>43400</v>
      </c>
      <c r="H380" s="28">
        <f t="shared" si="1070"/>
        <v>0</v>
      </c>
      <c r="I380" s="28">
        <f t="shared" si="1070"/>
        <v>0</v>
      </c>
      <c r="J380" s="28">
        <f t="shared" si="1070"/>
        <v>-39693</v>
      </c>
      <c r="K380" s="28">
        <f t="shared" si="1070"/>
        <v>0</v>
      </c>
      <c r="L380" s="28">
        <f t="shared" si="1070"/>
        <v>0</v>
      </c>
      <c r="M380" s="28">
        <f t="shared" si="1070"/>
        <v>0</v>
      </c>
    </row>
    <row r="381" spans="1:13" s="7" customFormat="1" ht="15.75" customHeight="1" x14ac:dyDescent="0.2">
      <c r="A381" s="92"/>
      <c r="B381" s="92"/>
      <c r="C381" s="95">
        <f>SUM(C379,C380)</f>
        <v>2650525</v>
      </c>
      <c r="D381" s="95">
        <f t="shared" ref="D381:M381" si="1071">SUM(D379,D380)</f>
        <v>1054166</v>
      </c>
      <c r="E381" s="95">
        <f t="shared" si="1071"/>
        <v>847827</v>
      </c>
      <c r="F381" s="95">
        <f t="shared" si="1071"/>
        <v>206339</v>
      </c>
      <c r="G381" s="95">
        <f t="shared" si="1071"/>
        <v>1277586</v>
      </c>
      <c r="H381" s="95">
        <f t="shared" si="1071"/>
        <v>104300</v>
      </c>
      <c r="I381" s="95">
        <f t="shared" si="1071"/>
        <v>0</v>
      </c>
      <c r="J381" s="95">
        <f t="shared" si="1071"/>
        <v>214473</v>
      </c>
      <c r="K381" s="95">
        <f t="shared" si="1071"/>
        <v>0</v>
      </c>
      <c r="L381" s="95">
        <f t="shared" si="1071"/>
        <v>0</v>
      </c>
      <c r="M381" s="95">
        <f t="shared" si="1071"/>
        <v>0</v>
      </c>
    </row>
    <row r="382" spans="1:13" s="12" customFormat="1" ht="15.75" customHeight="1" x14ac:dyDescent="0.2">
      <c r="A382" s="35">
        <v>9</v>
      </c>
      <c r="B382" s="35" t="s">
        <v>55</v>
      </c>
      <c r="C382" s="52">
        <f>SUM(C385,C388,C391,C394,C397,C400,C403,C406,C409,C412,C415,C418,C421,C424,C427,C430,C433,C436,C439,C442,C445,C448,C451,C454,C457,C460,C463,C466,C469,C472,C475,C478,C481,C484,C487,C490,C493,C496,C499,C502,C505,C508,C511,C514,C517,C520,C523,C526)</f>
        <v>19432938</v>
      </c>
      <c r="D382" s="52">
        <f t="shared" ref="D382:M382" si="1072">SUM(D385,D388,D391,D394,D397,D400,D403,D406,D409,D412,D415,D418,D421,D424,D427,D430,D433,D436,D439,D442,D445,D448,D451,D454,D457,D460,D463,D466,D469,D472,D475,D478,D481,D484,D487,D490,D493,D496,D499,D502,D505,D508,D511,D514,D517,D520,D523,D526)</f>
        <v>7875173</v>
      </c>
      <c r="E382" s="52">
        <f t="shared" si="1072"/>
        <v>6332214</v>
      </c>
      <c r="F382" s="52">
        <f t="shared" si="1072"/>
        <v>1542959</v>
      </c>
      <c r="G382" s="52">
        <f t="shared" si="1072"/>
        <v>3301284</v>
      </c>
      <c r="H382" s="52">
        <f t="shared" si="1072"/>
        <v>6270</v>
      </c>
      <c r="I382" s="52">
        <f t="shared" si="1072"/>
        <v>0</v>
      </c>
      <c r="J382" s="52">
        <f t="shared" si="1072"/>
        <v>7585373</v>
      </c>
      <c r="K382" s="52">
        <f t="shared" si="1072"/>
        <v>111198</v>
      </c>
      <c r="L382" s="52">
        <f t="shared" si="1072"/>
        <v>553640</v>
      </c>
      <c r="M382" s="52">
        <f t="shared" si="1072"/>
        <v>0</v>
      </c>
    </row>
    <row r="383" spans="1:13" s="7" customFormat="1" ht="15.75" customHeight="1" x14ac:dyDescent="0.2">
      <c r="A383" s="25"/>
      <c r="B383" s="25"/>
      <c r="C383" s="27">
        <f>D383+G383+H383+I383+J383+K383+L383+M383</f>
        <v>2627643</v>
      </c>
      <c r="D383" s="27">
        <f>SUM(E383,F383)</f>
        <v>1756934</v>
      </c>
      <c r="E383" s="28">
        <f>SUM(E386,E389,E392,E395,E398,E401,E404,E407,E410,E413,E416,E419,E422,E425,E428,E431,E434,E437,E440,E443,E446,E449,E452,E455,E458,E461,E464,E467,E470,E473,E476,E479,E482,E485,E488,E491,E494,E497,E500,E503,E506,E509,E512,E515,E518,E521,E524,E527)</f>
        <v>1414410</v>
      </c>
      <c r="F383" s="28">
        <f t="shared" ref="F383:M383" si="1073">SUM(F386,F389,F392,F395,F398,F401,F404,F407,F410,F413,F416,F419,F422,F425,F428,F431,F434,F437,F440,F443,F446,F449,F452,F455,F458,F461,F464,F467,F470,F473,F476,F479,F482,F485,F488,F491,F494,F497,F500,F503,F506,F509,F512,F515,F518,F521,F524,F527)</f>
        <v>342524</v>
      </c>
      <c r="G383" s="28">
        <f t="shared" si="1073"/>
        <v>624648</v>
      </c>
      <c r="H383" s="28">
        <f t="shared" si="1073"/>
        <v>0</v>
      </c>
      <c r="I383" s="28">
        <f t="shared" si="1073"/>
        <v>0</v>
      </c>
      <c r="J383" s="28">
        <f t="shared" si="1073"/>
        <v>245517</v>
      </c>
      <c r="K383" s="28">
        <f t="shared" si="1073"/>
        <v>0</v>
      </c>
      <c r="L383" s="28">
        <f t="shared" si="1073"/>
        <v>544</v>
      </c>
      <c r="M383" s="28">
        <f t="shared" si="1073"/>
        <v>0</v>
      </c>
    </row>
    <row r="384" spans="1:13" s="7" customFormat="1" ht="15.75" customHeight="1" x14ac:dyDescent="0.2">
      <c r="A384" s="92"/>
      <c r="B384" s="92"/>
      <c r="C384" s="95">
        <f>SUM(C382,C383)</f>
        <v>22060581</v>
      </c>
      <c r="D384" s="95">
        <f t="shared" ref="D384:M384" si="1074">SUM(D382,D383)</f>
        <v>9632107</v>
      </c>
      <c r="E384" s="95">
        <f t="shared" si="1074"/>
        <v>7746624</v>
      </c>
      <c r="F384" s="95">
        <f t="shared" si="1074"/>
        <v>1885483</v>
      </c>
      <c r="G384" s="95">
        <f t="shared" si="1074"/>
        <v>3925932</v>
      </c>
      <c r="H384" s="95">
        <f t="shared" si="1074"/>
        <v>6270</v>
      </c>
      <c r="I384" s="95">
        <f t="shared" si="1074"/>
        <v>0</v>
      </c>
      <c r="J384" s="95">
        <f t="shared" si="1074"/>
        <v>7830890</v>
      </c>
      <c r="K384" s="95">
        <f t="shared" si="1074"/>
        <v>111198</v>
      </c>
      <c r="L384" s="95">
        <f t="shared" si="1074"/>
        <v>554184</v>
      </c>
      <c r="M384" s="95">
        <f t="shared" si="1074"/>
        <v>0</v>
      </c>
    </row>
    <row r="385" spans="1:18" s="58" customFormat="1" ht="26.25" customHeight="1" x14ac:dyDescent="0.2">
      <c r="A385" s="54" t="s">
        <v>56</v>
      </c>
      <c r="B385" s="55" t="s">
        <v>175</v>
      </c>
      <c r="C385" s="56">
        <f>SUM(D385,G385,H385:M385)</f>
        <v>652430</v>
      </c>
      <c r="D385" s="56">
        <f>SUM(E385:F385)</f>
        <v>495139</v>
      </c>
      <c r="E385" s="56">
        <v>398372</v>
      </c>
      <c r="F385" s="56">
        <v>96767</v>
      </c>
      <c r="G385" s="56">
        <v>151091</v>
      </c>
      <c r="H385" s="56"/>
      <c r="I385" s="56"/>
      <c r="J385" s="56">
        <v>6200</v>
      </c>
      <c r="K385" s="57"/>
      <c r="L385" s="57"/>
      <c r="M385" s="57"/>
    </row>
    <row r="386" spans="1:18" s="7" customFormat="1" ht="15.75" customHeight="1" x14ac:dyDescent="0.2">
      <c r="A386" s="25"/>
      <c r="B386" s="25"/>
      <c r="C386" s="27">
        <f>D386+G386+H386+I386+J386+K386+L386+M386</f>
        <v>70920</v>
      </c>
      <c r="D386" s="27">
        <f>SUM(E386,F386)</f>
        <v>55344</v>
      </c>
      <c r="E386" s="28">
        <v>44601</v>
      </c>
      <c r="F386" s="29">
        <v>10743</v>
      </c>
      <c r="G386" s="29">
        <v>-6656</v>
      </c>
      <c r="H386" s="27"/>
      <c r="I386" s="27"/>
      <c r="J386" s="27">
        <v>22232</v>
      </c>
      <c r="K386" s="27"/>
      <c r="L386" s="27"/>
      <c r="M386" s="27"/>
    </row>
    <row r="387" spans="1:18" s="7" customFormat="1" ht="15.75" customHeight="1" x14ac:dyDescent="0.2">
      <c r="A387" s="94"/>
      <c r="B387" s="94"/>
      <c r="C387" s="95">
        <f>SUM(C385:C386)</f>
        <v>723350</v>
      </c>
      <c r="D387" s="95">
        <f t="shared" ref="D387" si="1075">SUM(D385:D386)</f>
        <v>550483</v>
      </c>
      <c r="E387" s="95">
        <f t="shared" ref="E387" si="1076">SUM(E385:E386)</f>
        <v>442973</v>
      </c>
      <c r="F387" s="95">
        <f t="shared" ref="F387" si="1077">SUM(F385:F386)</f>
        <v>107510</v>
      </c>
      <c r="G387" s="95">
        <f t="shared" ref="G387" si="1078">SUM(G385:G386)</f>
        <v>144435</v>
      </c>
      <c r="H387" s="95">
        <f t="shared" ref="H387" si="1079">SUM(H385:H386)</f>
        <v>0</v>
      </c>
      <c r="I387" s="95">
        <f t="shared" ref="I387" si="1080">SUM(I385:I386)</f>
        <v>0</v>
      </c>
      <c r="J387" s="95">
        <f t="shared" ref="J387" si="1081">SUM(J385:J386)</f>
        <v>28432</v>
      </c>
      <c r="K387" s="95">
        <f t="shared" ref="K387" si="1082">SUM(K385:K386)</f>
        <v>0</v>
      </c>
      <c r="L387" s="95">
        <f t="shared" ref="L387" si="1083">SUM(L385:L386)</f>
        <v>0</v>
      </c>
      <c r="M387" s="95">
        <f t="shared" ref="M387" si="1084">SUM(M385:M386)</f>
        <v>0</v>
      </c>
    </row>
    <row r="388" spans="1:18" s="58" customFormat="1" ht="24" customHeight="1" x14ac:dyDescent="0.2">
      <c r="A388" s="54" t="s">
        <v>56</v>
      </c>
      <c r="B388" s="55" t="s">
        <v>57</v>
      </c>
      <c r="C388" s="56">
        <f t="shared" ref="C388:C505" si="1085">SUM(D388,G388,H388:M388)</f>
        <v>612087</v>
      </c>
      <c r="D388" s="56">
        <f>SUM(E388:F388)</f>
        <v>453388</v>
      </c>
      <c r="E388" s="56">
        <v>363758</v>
      </c>
      <c r="F388" s="56">
        <v>89630</v>
      </c>
      <c r="G388" s="56">
        <v>148037</v>
      </c>
      <c r="H388" s="56"/>
      <c r="I388" s="56"/>
      <c r="J388" s="56">
        <v>10662</v>
      </c>
      <c r="K388" s="57"/>
      <c r="L388" s="57"/>
      <c r="M388" s="57"/>
    </row>
    <row r="389" spans="1:18" s="7" customFormat="1" ht="15.75" customHeight="1" x14ac:dyDescent="0.2">
      <c r="A389" s="25"/>
      <c r="B389" s="25"/>
      <c r="C389" s="27">
        <f>D389+G389+H389+I389+J389+K389+L389+M389</f>
        <v>47732</v>
      </c>
      <c r="D389" s="27">
        <f>SUM(E389,F389)</f>
        <v>47089</v>
      </c>
      <c r="E389" s="28">
        <v>37968</v>
      </c>
      <c r="F389" s="29">
        <v>9121</v>
      </c>
      <c r="G389" s="29">
        <v>1660</v>
      </c>
      <c r="H389" s="27"/>
      <c r="I389" s="27"/>
      <c r="J389" s="27">
        <v>-1017</v>
      </c>
      <c r="K389" s="27"/>
      <c r="L389" s="27"/>
      <c r="M389" s="27"/>
    </row>
    <row r="390" spans="1:18" s="7" customFormat="1" ht="15.75" customHeight="1" x14ac:dyDescent="0.2">
      <c r="A390" s="94"/>
      <c r="B390" s="94"/>
      <c r="C390" s="95">
        <f>SUM(C388:C389)</f>
        <v>659819</v>
      </c>
      <c r="D390" s="95">
        <f t="shared" ref="D390" si="1086">SUM(D388:D389)</f>
        <v>500477</v>
      </c>
      <c r="E390" s="95">
        <f t="shared" ref="E390" si="1087">SUM(E388:E389)</f>
        <v>401726</v>
      </c>
      <c r="F390" s="95">
        <f t="shared" ref="F390" si="1088">SUM(F388:F389)</f>
        <v>98751</v>
      </c>
      <c r="G390" s="95">
        <f t="shared" ref="G390" si="1089">SUM(G388:G389)</f>
        <v>149697</v>
      </c>
      <c r="H390" s="95">
        <f t="shared" ref="H390" si="1090">SUM(H388:H389)</f>
        <v>0</v>
      </c>
      <c r="I390" s="95">
        <f t="shared" ref="I390" si="1091">SUM(I388:I389)</f>
        <v>0</v>
      </c>
      <c r="J390" s="95">
        <f t="shared" ref="J390" si="1092">SUM(J388:J389)</f>
        <v>9645</v>
      </c>
      <c r="K390" s="95">
        <f t="shared" ref="K390" si="1093">SUM(K388:K389)</f>
        <v>0</v>
      </c>
      <c r="L390" s="95">
        <f t="shared" ref="L390" si="1094">SUM(L388:L389)</f>
        <v>0</v>
      </c>
      <c r="M390" s="95">
        <f t="shared" ref="M390" si="1095">SUM(M388:M389)</f>
        <v>0</v>
      </c>
    </row>
    <row r="391" spans="1:18" s="58" customFormat="1" ht="25.5" customHeight="1" x14ac:dyDescent="0.2">
      <c r="A391" s="54" t="s">
        <v>56</v>
      </c>
      <c r="B391" s="55" t="s">
        <v>58</v>
      </c>
      <c r="C391" s="56">
        <f t="shared" si="1085"/>
        <v>564172</v>
      </c>
      <c r="D391" s="56">
        <f>SUM(E391:F391)</f>
        <v>418946</v>
      </c>
      <c r="E391" s="56">
        <v>337131</v>
      </c>
      <c r="F391" s="56">
        <v>81815</v>
      </c>
      <c r="G391" s="56">
        <v>139176</v>
      </c>
      <c r="H391" s="56"/>
      <c r="I391" s="56"/>
      <c r="J391" s="56">
        <v>6050</v>
      </c>
      <c r="K391" s="57"/>
      <c r="L391" s="57"/>
      <c r="M391" s="57"/>
    </row>
    <row r="392" spans="1:18" s="7" customFormat="1" ht="15.75" customHeight="1" x14ac:dyDescent="0.2">
      <c r="A392" s="25"/>
      <c r="B392" s="25"/>
      <c r="C392" s="27">
        <f>D392+G392+H392+I392+J392+K392+L392+M392</f>
        <v>66133</v>
      </c>
      <c r="D392" s="27">
        <f>SUM(E392,F392)</f>
        <v>57374</v>
      </c>
      <c r="E392" s="28">
        <v>46235</v>
      </c>
      <c r="F392" s="29">
        <v>11139</v>
      </c>
      <c r="G392" s="29">
        <v>336</v>
      </c>
      <c r="H392" s="27"/>
      <c r="I392" s="27"/>
      <c r="J392" s="27">
        <v>8423</v>
      </c>
      <c r="K392" s="27"/>
      <c r="L392" s="27"/>
      <c r="M392" s="27"/>
    </row>
    <row r="393" spans="1:18" s="7" customFormat="1" ht="15.75" customHeight="1" x14ac:dyDescent="0.2">
      <c r="A393" s="94"/>
      <c r="B393" s="94"/>
      <c r="C393" s="95">
        <f>SUM(C391:C392)</f>
        <v>630305</v>
      </c>
      <c r="D393" s="95">
        <f t="shared" ref="D393" si="1096">SUM(D391:D392)</f>
        <v>476320</v>
      </c>
      <c r="E393" s="95">
        <f t="shared" ref="E393" si="1097">SUM(E391:E392)</f>
        <v>383366</v>
      </c>
      <c r="F393" s="95">
        <f t="shared" ref="F393" si="1098">SUM(F391:F392)</f>
        <v>92954</v>
      </c>
      <c r="G393" s="95">
        <f t="shared" ref="G393" si="1099">SUM(G391:G392)</f>
        <v>139512</v>
      </c>
      <c r="H393" s="95">
        <f t="shared" ref="H393" si="1100">SUM(H391:H392)</f>
        <v>0</v>
      </c>
      <c r="I393" s="95">
        <f t="shared" ref="I393" si="1101">SUM(I391:I392)</f>
        <v>0</v>
      </c>
      <c r="J393" s="95">
        <f t="shared" ref="J393" si="1102">SUM(J391:J392)</f>
        <v>14473</v>
      </c>
      <c r="K393" s="95">
        <f t="shared" ref="K393" si="1103">SUM(K391:K392)</f>
        <v>0</v>
      </c>
      <c r="L393" s="95">
        <f t="shared" ref="L393" si="1104">SUM(L391:L392)</f>
        <v>0</v>
      </c>
      <c r="M393" s="95">
        <f t="shared" ref="M393" si="1105">SUM(M391:M392)</f>
        <v>0</v>
      </c>
    </row>
    <row r="394" spans="1:18" s="58" customFormat="1" ht="24" customHeight="1" x14ac:dyDescent="0.2">
      <c r="A394" s="54" t="s">
        <v>56</v>
      </c>
      <c r="B394" s="55" t="s">
        <v>59</v>
      </c>
      <c r="C394" s="56">
        <f t="shared" si="1085"/>
        <v>301224</v>
      </c>
      <c r="D394" s="56">
        <f t="shared" ref="D394:D505" si="1106">SUM(E394:F394)</f>
        <v>205204</v>
      </c>
      <c r="E394" s="56">
        <v>165020</v>
      </c>
      <c r="F394" s="56">
        <v>40184</v>
      </c>
      <c r="G394" s="56">
        <v>82955</v>
      </c>
      <c r="H394" s="56"/>
      <c r="I394" s="56"/>
      <c r="J394" s="56">
        <v>13065</v>
      </c>
      <c r="K394" s="57"/>
      <c r="L394" s="57"/>
      <c r="M394" s="57"/>
    </row>
    <row r="395" spans="1:18" s="7" customFormat="1" ht="15.75" customHeight="1" x14ac:dyDescent="0.2">
      <c r="A395" s="25"/>
      <c r="B395" s="25"/>
      <c r="C395" s="27">
        <f>D395+G395+H395+I395+J395+K395+L395+M395</f>
        <v>23865</v>
      </c>
      <c r="D395" s="27">
        <f>SUM(E395,F395)</f>
        <v>23865</v>
      </c>
      <c r="E395" s="28">
        <v>19232</v>
      </c>
      <c r="F395" s="29">
        <v>4633</v>
      </c>
      <c r="G395" s="29"/>
      <c r="H395" s="27"/>
      <c r="I395" s="27"/>
      <c r="J395" s="27"/>
      <c r="K395" s="27"/>
      <c r="L395" s="27"/>
      <c r="M395" s="27"/>
    </row>
    <row r="396" spans="1:18" s="7" customFormat="1" ht="15.75" customHeight="1" x14ac:dyDescent="0.2">
      <c r="A396" s="94"/>
      <c r="B396" s="94"/>
      <c r="C396" s="95">
        <f>SUM(C394:C395)</f>
        <v>325089</v>
      </c>
      <c r="D396" s="95">
        <f t="shared" ref="D396" si="1107">SUM(D394:D395)</f>
        <v>229069</v>
      </c>
      <c r="E396" s="95">
        <f t="shared" ref="E396" si="1108">SUM(E394:E395)</f>
        <v>184252</v>
      </c>
      <c r="F396" s="95">
        <f t="shared" ref="F396" si="1109">SUM(F394:F395)</f>
        <v>44817</v>
      </c>
      <c r="G396" s="95">
        <f t="shared" ref="G396" si="1110">SUM(G394:G395)</f>
        <v>82955</v>
      </c>
      <c r="H396" s="95">
        <f t="shared" ref="H396" si="1111">SUM(H394:H395)</f>
        <v>0</v>
      </c>
      <c r="I396" s="95">
        <f t="shared" ref="I396" si="1112">SUM(I394:I395)</f>
        <v>0</v>
      </c>
      <c r="J396" s="95">
        <f t="shared" ref="J396" si="1113">SUM(J394:J395)</f>
        <v>13065</v>
      </c>
      <c r="K396" s="95">
        <f t="shared" ref="K396" si="1114">SUM(K394:K395)</f>
        <v>0</v>
      </c>
      <c r="L396" s="95">
        <f t="shared" ref="L396" si="1115">SUM(L394:L395)</f>
        <v>0</v>
      </c>
      <c r="M396" s="95">
        <f t="shared" ref="M396" si="1116">SUM(M394:M395)</f>
        <v>0</v>
      </c>
    </row>
    <row r="397" spans="1:18" s="58" customFormat="1" ht="33.75" customHeight="1" x14ac:dyDescent="0.2">
      <c r="A397" s="54" t="s">
        <v>56</v>
      </c>
      <c r="B397" s="55" t="s">
        <v>60</v>
      </c>
      <c r="C397" s="56">
        <f t="shared" si="1085"/>
        <v>314970</v>
      </c>
      <c r="D397" s="56">
        <f t="shared" si="1106"/>
        <v>231951</v>
      </c>
      <c r="E397" s="56">
        <v>186575</v>
      </c>
      <c r="F397" s="56">
        <v>45376</v>
      </c>
      <c r="G397" s="56">
        <v>80719</v>
      </c>
      <c r="H397" s="56"/>
      <c r="I397" s="56"/>
      <c r="J397" s="56">
        <v>2300</v>
      </c>
      <c r="K397" s="57"/>
      <c r="L397" s="57"/>
      <c r="M397" s="57"/>
    </row>
    <row r="398" spans="1:18" s="7" customFormat="1" ht="15.75" customHeight="1" x14ac:dyDescent="0.2">
      <c r="A398" s="25"/>
      <c r="B398" s="25"/>
      <c r="C398" s="27">
        <f>D398+G398+H398+I398+J398+K398+L398+M398</f>
        <v>26641</v>
      </c>
      <c r="D398" s="27">
        <f>SUM(E398,F398)</f>
        <v>26641</v>
      </c>
      <c r="E398" s="28">
        <v>21470</v>
      </c>
      <c r="F398" s="29">
        <v>5171</v>
      </c>
      <c r="G398" s="29"/>
      <c r="H398" s="27"/>
      <c r="I398" s="27"/>
      <c r="J398" s="27"/>
      <c r="K398" s="27"/>
      <c r="L398" s="27"/>
      <c r="M398" s="27"/>
    </row>
    <row r="399" spans="1:18" s="7" customFormat="1" ht="15.75" customHeight="1" x14ac:dyDescent="0.2">
      <c r="A399" s="94"/>
      <c r="B399" s="94"/>
      <c r="C399" s="95">
        <f>SUM(C397:C398)</f>
        <v>341611</v>
      </c>
      <c r="D399" s="95">
        <f t="shared" ref="D399" si="1117">SUM(D397:D398)</f>
        <v>258592</v>
      </c>
      <c r="E399" s="95">
        <f t="shared" ref="E399" si="1118">SUM(E397:E398)</f>
        <v>208045</v>
      </c>
      <c r="F399" s="95">
        <f t="shared" ref="F399" si="1119">SUM(F397:F398)</f>
        <v>50547</v>
      </c>
      <c r="G399" s="95">
        <f t="shared" ref="G399" si="1120">SUM(G397:G398)</f>
        <v>80719</v>
      </c>
      <c r="H399" s="95">
        <f t="shared" ref="H399" si="1121">SUM(H397:H398)</f>
        <v>0</v>
      </c>
      <c r="I399" s="95">
        <f t="shared" ref="I399" si="1122">SUM(I397:I398)</f>
        <v>0</v>
      </c>
      <c r="J399" s="95">
        <f t="shared" ref="J399" si="1123">SUM(J397:J398)</f>
        <v>2300</v>
      </c>
      <c r="K399" s="95">
        <f t="shared" ref="K399" si="1124">SUM(K397:K398)</f>
        <v>0</v>
      </c>
      <c r="L399" s="95">
        <f t="shared" ref="L399" si="1125">SUM(L397:L398)</f>
        <v>0</v>
      </c>
      <c r="M399" s="95">
        <f t="shared" ref="M399" si="1126">SUM(M397:M398)</f>
        <v>0</v>
      </c>
    </row>
    <row r="400" spans="1:18" s="58" customFormat="1" ht="24" customHeight="1" x14ac:dyDescent="0.2">
      <c r="A400" s="54" t="s">
        <v>56</v>
      </c>
      <c r="B400" s="55" t="s">
        <v>61</v>
      </c>
      <c r="C400" s="56">
        <f t="shared" si="1085"/>
        <v>188098</v>
      </c>
      <c r="D400" s="56">
        <f t="shared" si="1106"/>
        <v>132639</v>
      </c>
      <c r="E400" s="56">
        <v>106543</v>
      </c>
      <c r="F400" s="56">
        <v>26096</v>
      </c>
      <c r="G400" s="56">
        <v>54159</v>
      </c>
      <c r="H400" s="56"/>
      <c r="I400" s="56"/>
      <c r="J400" s="56">
        <v>1300</v>
      </c>
      <c r="K400" s="57"/>
      <c r="L400" s="57"/>
      <c r="M400" s="57"/>
      <c r="R400" s="59"/>
    </row>
    <row r="401" spans="1:13" s="7" customFormat="1" ht="15.75" customHeight="1" x14ac:dyDescent="0.2">
      <c r="A401" s="25"/>
      <c r="B401" s="25"/>
      <c r="C401" s="27">
        <f>D401+G401+H401+I401+J401+K401+L401+M401</f>
        <v>21425</v>
      </c>
      <c r="D401" s="27">
        <f>SUM(E401,F401)</f>
        <v>21425</v>
      </c>
      <c r="E401" s="28">
        <v>17266</v>
      </c>
      <c r="F401" s="29">
        <v>4159</v>
      </c>
      <c r="G401" s="29">
        <v>207</v>
      </c>
      <c r="H401" s="27"/>
      <c r="I401" s="27"/>
      <c r="J401" s="27">
        <v>-207</v>
      </c>
      <c r="K401" s="27"/>
      <c r="L401" s="27"/>
      <c r="M401" s="27"/>
    </row>
    <row r="402" spans="1:13" s="7" customFormat="1" ht="15.75" customHeight="1" x14ac:dyDescent="0.2">
      <c r="A402" s="94"/>
      <c r="B402" s="94"/>
      <c r="C402" s="95">
        <f>SUM(C400:C401)</f>
        <v>209523</v>
      </c>
      <c r="D402" s="95">
        <f t="shared" ref="D402" si="1127">SUM(D400:D401)</f>
        <v>154064</v>
      </c>
      <c r="E402" s="95">
        <f t="shared" ref="E402" si="1128">SUM(E400:E401)</f>
        <v>123809</v>
      </c>
      <c r="F402" s="95">
        <f t="shared" ref="F402" si="1129">SUM(F400:F401)</f>
        <v>30255</v>
      </c>
      <c r="G402" s="95">
        <f t="shared" ref="G402" si="1130">SUM(G400:G401)</f>
        <v>54366</v>
      </c>
      <c r="H402" s="95">
        <f t="shared" ref="H402" si="1131">SUM(H400:H401)</f>
        <v>0</v>
      </c>
      <c r="I402" s="95">
        <f t="shared" ref="I402" si="1132">SUM(I400:I401)</f>
        <v>0</v>
      </c>
      <c r="J402" s="95">
        <f t="shared" ref="J402" si="1133">SUM(J400:J401)</f>
        <v>1093</v>
      </c>
      <c r="K402" s="95">
        <f t="shared" ref="K402" si="1134">SUM(K400:K401)</f>
        <v>0</v>
      </c>
      <c r="L402" s="95">
        <f t="shared" ref="L402" si="1135">SUM(L400:L401)</f>
        <v>0</v>
      </c>
      <c r="M402" s="95">
        <f t="shared" ref="M402" si="1136">SUM(M400:M401)</f>
        <v>0</v>
      </c>
    </row>
    <row r="403" spans="1:13" s="58" customFormat="1" ht="26.25" customHeight="1" x14ac:dyDescent="0.2">
      <c r="A403" s="54" t="s">
        <v>56</v>
      </c>
      <c r="B403" s="55" t="s">
        <v>219</v>
      </c>
      <c r="C403" s="56">
        <f>SUM(D403,G403,H403:M403)</f>
        <v>196575</v>
      </c>
      <c r="D403" s="56">
        <f>SUM(E403:F403)</f>
        <v>123193</v>
      </c>
      <c r="E403" s="56">
        <v>98794</v>
      </c>
      <c r="F403" s="56">
        <v>24399</v>
      </c>
      <c r="G403" s="56">
        <v>71232</v>
      </c>
      <c r="H403" s="56"/>
      <c r="I403" s="56"/>
      <c r="J403" s="56">
        <v>2150</v>
      </c>
      <c r="K403" s="56"/>
      <c r="L403" s="57"/>
      <c r="M403" s="57"/>
    </row>
    <row r="404" spans="1:13" s="7" customFormat="1" ht="15.75" customHeight="1" x14ac:dyDescent="0.2">
      <c r="A404" s="25"/>
      <c r="B404" s="25"/>
      <c r="C404" s="27">
        <f>D404+G404+H404+I404+J404+K404+L404+M404</f>
        <v>9812</v>
      </c>
      <c r="D404" s="27">
        <f>SUM(E404,F404)</f>
        <v>10771</v>
      </c>
      <c r="E404" s="28">
        <v>8680</v>
      </c>
      <c r="F404" s="29">
        <v>2091</v>
      </c>
      <c r="G404" s="29">
        <v>-1269</v>
      </c>
      <c r="H404" s="27"/>
      <c r="I404" s="27"/>
      <c r="J404" s="27">
        <v>310</v>
      </c>
      <c r="K404" s="27"/>
      <c r="L404" s="27"/>
      <c r="M404" s="27"/>
    </row>
    <row r="405" spans="1:13" s="7" customFormat="1" ht="15.75" customHeight="1" x14ac:dyDescent="0.2">
      <c r="A405" s="94"/>
      <c r="B405" s="94"/>
      <c r="C405" s="95">
        <f>SUM(C403:C404)</f>
        <v>206387</v>
      </c>
      <c r="D405" s="95">
        <f t="shared" ref="D405" si="1137">SUM(D403:D404)</f>
        <v>133964</v>
      </c>
      <c r="E405" s="95">
        <f t="shared" ref="E405" si="1138">SUM(E403:E404)</f>
        <v>107474</v>
      </c>
      <c r="F405" s="95">
        <f t="shared" ref="F405" si="1139">SUM(F403:F404)</f>
        <v>26490</v>
      </c>
      <c r="G405" s="95">
        <f t="shared" ref="G405" si="1140">SUM(G403:G404)</f>
        <v>69963</v>
      </c>
      <c r="H405" s="95">
        <f t="shared" ref="H405" si="1141">SUM(H403:H404)</f>
        <v>0</v>
      </c>
      <c r="I405" s="95">
        <f t="shared" ref="I405" si="1142">SUM(I403:I404)</f>
        <v>0</v>
      </c>
      <c r="J405" s="95">
        <f t="shared" ref="J405" si="1143">SUM(J403:J404)</f>
        <v>2460</v>
      </c>
      <c r="K405" s="95">
        <f t="shared" ref="K405" si="1144">SUM(K403:K404)</f>
        <v>0</v>
      </c>
      <c r="L405" s="95">
        <f t="shared" ref="L405" si="1145">SUM(L403:L404)</f>
        <v>0</v>
      </c>
      <c r="M405" s="95">
        <f t="shared" ref="M405" si="1146">SUM(M403:M404)</f>
        <v>0</v>
      </c>
    </row>
    <row r="406" spans="1:13" s="58" customFormat="1" ht="24.75" customHeight="1" x14ac:dyDescent="0.2">
      <c r="A406" s="54" t="s">
        <v>56</v>
      </c>
      <c r="B406" s="55" t="s">
        <v>156</v>
      </c>
      <c r="C406" s="56">
        <f>SUM(D406,G406,H406:M406)</f>
        <v>281803</v>
      </c>
      <c r="D406" s="56">
        <f>SUM(E406:F406)</f>
        <v>226100</v>
      </c>
      <c r="E406" s="56">
        <v>181860</v>
      </c>
      <c r="F406" s="56">
        <v>44240</v>
      </c>
      <c r="G406" s="56">
        <v>50253</v>
      </c>
      <c r="H406" s="56"/>
      <c r="I406" s="56"/>
      <c r="J406" s="56">
        <v>5450</v>
      </c>
      <c r="K406" s="57"/>
      <c r="L406" s="57"/>
      <c r="M406" s="57"/>
    </row>
    <row r="407" spans="1:13" s="7" customFormat="1" ht="15.75" customHeight="1" x14ac:dyDescent="0.2">
      <c r="A407" s="25"/>
      <c r="B407" s="25"/>
      <c r="C407" s="27">
        <f>D407+G407+H407+I407+J407+K407+L407+M407</f>
        <v>61662</v>
      </c>
      <c r="D407" s="27">
        <f>SUM(E407,F407)</f>
        <v>56238</v>
      </c>
      <c r="E407" s="28">
        <v>45320</v>
      </c>
      <c r="F407" s="29">
        <v>10918</v>
      </c>
      <c r="G407" s="29">
        <v>5424</v>
      </c>
      <c r="H407" s="27"/>
      <c r="I407" s="27"/>
      <c r="J407" s="27"/>
      <c r="K407" s="27"/>
      <c r="L407" s="27"/>
      <c r="M407" s="27"/>
    </row>
    <row r="408" spans="1:13" s="7" customFormat="1" ht="15.75" customHeight="1" x14ac:dyDescent="0.2">
      <c r="A408" s="94"/>
      <c r="B408" s="94"/>
      <c r="C408" s="95">
        <f>SUM(C406:C407)</f>
        <v>343465</v>
      </c>
      <c r="D408" s="95">
        <f t="shared" ref="D408" si="1147">SUM(D406:D407)</f>
        <v>282338</v>
      </c>
      <c r="E408" s="95">
        <f t="shared" ref="E408" si="1148">SUM(E406:E407)</f>
        <v>227180</v>
      </c>
      <c r="F408" s="95">
        <f t="shared" ref="F408" si="1149">SUM(F406:F407)</f>
        <v>55158</v>
      </c>
      <c r="G408" s="95">
        <f t="shared" ref="G408" si="1150">SUM(G406:G407)</f>
        <v>55677</v>
      </c>
      <c r="H408" s="95">
        <f t="shared" ref="H408" si="1151">SUM(H406:H407)</f>
        <v>0</v>
      </c>
      <c r="I408" s="95">
        <f t="shared" ref="I408" si="1152">SUM(I406:I407)</f>
        <v>0</v>
      </c>
      <c r="J408" s="95">
        <f t="shared" ref="J408" si="1153">SUM(J406:J407)</f>
        <v>5450</v>
      </c>
      <c r="K408" s="95">
        <f t="shared" ref="K408" si="1154">SUM(K406:K407)</f>
        <v>0</v>
      </c>
      <c r="L408" s="95">
        <f t="shared" ref="L408" si="1155">SUM(L406:L407)</f>
        <v>0</v>
      </c>
      <c r="M408" s="95">
        <f t="shared" ref="M408" si="1156">SUM(M406:M407)</f>
        <v>0</v>
      </c>
    </row>
    <row r="409" spans="1:13" s="58" customFormat="1" ht="15.75" customHeight="1" x14ac:dyDescent="0.2">
      <c r="A409" s="54" t="s">
        <v>62</v>
      </c>
      <c r="B409" s="55" t="s">
        <v>63</v>
      </c>
      <c r="C409" s="56">
        <f t="shared" si="1085"/>
        <v>764905</v>
      </c>
      <c r="D409" s="56">
        <f t="shared" si="1106"/>
        <v>584786</v>
      </c>
      <c r="E409" s="56">
        <v>470823</v>
      </c>
      <c r="F409" s="56">
        <v>113963</v>
      </c>
      <c r="G409" s="56">
        <v>158620</v>
      </c>
      <c r="H409" s="56"/>
      <c r="I409" s="56"/>
      <c r="J409" s="56">
        <v>21499</v>
      </c>
      <c r="K409" s="57"/>
      <c r="L409" s="57"/>
      <c r="M409" s="57"/>
    </row>
    <row r="410" spans="1:13" s="7" customFormat="1" ht="15.75" customHeight="1" x14ac:dyDescent="0.2">
      <c r="A410" s="25"/>
      <c r="B410" s="25"/>
      <c r="C410" s="27">
        <f>D410+G410+H410+I410+J410+K410+L410+M410</f>
        <v>246134</v>
      </c>
      <c r="D410" s="27">
        <f>SUM(E410,F410)</f>
        <v>242497</v>
      </c>
      <c r="E410" s="28">
        <v>195421</v>
      </c>
      <c r="F410" s="29">
        <v>47076</v>
      </c>
      <c r="G410" s="29">
        <v>3637</v>
      </c>
      <c r="H410" s="27"/>
      <c r="I410" s="27"/>
      <c r="J410" s="27"/>
      <c r="K410" s="27"/>
      <c r="L410" s="27"/>
      <c r="M410" s="27"/>
    </row>
    <row r="411" spans="1:13" s="7" customFormat="1" ht="15.75" customHeight="1" x14ac:dyDescent="0.2">
      <c r="A411" s="94"/>
      <c r="B411" s="94"/>
      <c r="C411" s="95">
        <f>SUM(C409:C410)</f>
        <v>1011039</v>
      </c>
      <c r="D411" s="95">
        <f t="shared" ref="D411" si="1157">SUM(D409:D410)</f>
        <v>827283</v>
      </c>
      <c r="E411" s="95">
        <f t="shared" ref="E411" si="1158">SUM(E409:E410)</f>
        <v>666244</v>
      </c>
      <c r="F411" s="95">
        <f t="shared" ref="F411" si="1159">SUM(F409:F410)</f>
        <v>161039</v>
      </c>
      <c r="G411" s="95">
        <f t="shared" ref="G411" si="1160">SUM(G409:G410)</f>
        <v>162257</v>
      </c>
      <c r="H411" s="95">
        <f t="shared" ref="H411" si="1161">SUM(H409:H410)</f>
        <v>0</v>
      </c>
      <c r="I411" s="95">
        <f t="shared" ref="I411" si="1162">SUM(I409:I410)</f>
        <v>0</v>
      </c>
      <c r="J411" s="95">
        <f t="shared" ref="J411" si="1163">SUM(J409:J410)</f>
        <v>21499</v>
      </c>
      <c r="K411" s="95">
        <f t="shared" ref="K411" si="1164">SUM(K409:K410)</f>
        <v>0</v>
      </c>
      <c r="L411" s="95">
        <f t="shared" ref="L411" si="1165">SUM(L409:L410)</f>
        <v>0</v>
      </c>
      <c r="M411" s="95">
        <f t="shared" ref="M411" si="1166">SUM(M409:M410)</f>
        <v>0</v>
      </c>
    </row>
    <row r="412" spans="1:13" s="58" customFormat="1" ht="15.75" customHeight="1" x14ac:dyDescent="0.2">
      <c r="A412" s="54" t="s">
        <v>62</v>
      </c>
      <c r="B412" s="55" t="s">
        <v>64</v>
      </c>
      <c r="C412" s="56">
        <f t="shared" si="1085"/>
        <v>1480037</v>
      </c>
      <c r="D412" s="56">
        <f t="shared" si="1106"/>
        <v>1014012</v>
      </c>
      <c r="E412" s="56">
        <v>815950</v>
      </c>
      <c r="F412" s="56">
        <v>198062</v>
      </c>
      <c r="G412" s="56">
        <v>432738</v>
      </c>
      <c r="H412" s="56"/>
      <c r="I412" s="56"/>
      <c r="J412" s="56">
        <v>33287</v>
      </c>
      <c r="K412" s="57"/>
      <c r="L412" s="57"/>
      <c r="M412" s="57"/>
    </row>
    <row r="413" spans="1:13" s="7" customFormat="1" ht="15.75" customHeight="1" x14ac:dyDescent="0.2">
      <c r="A413" s="25"/>
      <c r="B413" s="25"/>
      <c r="C413" s="27">
        <f>D413+G413+H413+I413+J413+K413+L413+M413</f>
        <v>340216</v>
      </c>
      <c r="D413" s="27">
        <f>SUM(E413,F413)</f>
        <v>339934</v>
      </c>
      <c r="E413" s="28">
        <v>272117</v>
      </c>
      <c r="F413" s="29">
        <v>67817</v>
      </c>
      <c r="G413" s="29">
        <v>5882</v>
      </c>
      <c r="H413" s="27"/>
      <c r="I413" s="27"/>
      <c r="J413" s="27">
        <v>-5600</v>
      </c>
      <c r="K413" s="27"/>
      <c r="L413" s="27"/>
      <c r="M413" s="27"/>
    </row>
    <row r="414" spans="1:13" s="7" customFormat="1" ht="15.75" customHeight="1" x14ac:dyDescent="0.2">
      <c r="A414" s="94"/>
      <c r="B414" s="94"/>
      <c r="C414" s="95">
        <f>SUM(C412:C413)</f>
        <v>1820253</v>
      </c>
      <c r="D414" s="95">
        <f t="shared" ref="D414" si="1167">SUM(D412:D413)</f>
        <v>1353946</v>
      </c>
      <c r="E414" s="95">
        <f t="shared" ref="E414" si="1168">SUM(E412:E413)</f>
        <v>1088067</v>
      </c>
      <c r="F414" s="95">
        <f t="shared" ref="F414" si="1169">SUM(F412:F413)</f>
        <v>265879</v>
      </c>
      <c r="G414" s="95">
        <f t="shared" ref="G414" si="1170">SUM(G412:G413)</f>
        <v>438620</v>
      </c>
      <c r="H414" s="95">
        <f t="shared" ref="H414" si="1171">SUM(H412:H413)</f>
        <v>0</v>
      </c>
      <c r="I414" s="95">
        <f t="shared" ref="I414" si="1172">SUM(I412:I413)</f>
        <v>0</v>
      </c>
      <c r="J414" s="95">
        <f t="shared" ref="J414" si="1173">SUM(J412:J413)</f>
        <v>27687</v>
      </c>
      <c r="K414" s="95">
        <f t="shared" ref="K414" si="1174">SUM(K412:K413)</f>
        <v>0</v>
      </c>
      <c r="L414" s="95">
        <f t="shared" ref="L414" si="1175">SUM(L412:L413)</f>
        <v>0</v>
      </c>
      <c r="M414" s="95">
        <f t="shared" ref="M414" si="1176">SUM(M412:M413)</f>
        <v>0</v>
      </c>
    </row>
    <row r="415" spans="1:13" s="58" customFormat="1" ht="15.75" customHeight="1" x14ac:dyDescent="0.2">
      <c r="A415" s="54" t="s">
        <v>62</v>
      </c>
      <c r="B415" s="55" t="s">
        <v>65</v>
      </c>
      <c r="C415" s="56">
        <f t="shared" si="1085"/>
        <v>614426</v>
      </c>
      <c r="D415" s="56">
        <f t="shared" si="1106"/>
        <v>399419</v>
      </c>
      <c r="E415" s="56">
        <v>321533</v>
      </c>
      <c r="F415" s="56">
        <v>77886</v>
      </c>
      <c r="G415" s="56">
        <v>201753</v>
      </c>
      <c r="H415" s="56"/>
      <c r="I415" s="56"/>
      <c r="J415" s="56">
        <v>13254</v>
      </c>
      <c r="K415" s="57"/>
      <c r="L415" s="57"/>
      <c r="M415" s="57"/>
    </row>
    <row r="416" spans="1:13" s="7" customFormat="1" ht="15.75" customHeight="1" x14ac:dyDescent="0.2">
      <c r="A416" s="25"/>
      <c r="B416" s="25"/>
      <c r="C416" s="27">
        <f>D416+G416+H416+I416+J416+K416+L416+M416</f>
        <v>132830</v>
      </c>
      <c r="D416" s="27">
        <f>SUM(E416,F416)</f>
        <v>127981</v>
      </c>
      <c r="E416" s="28">
        <v>103137</v>
      </c>
      <c r="F416" s="29">
        <v>24844</v>
      </c>
      <c r="G416" s="29">
        <v>4849</v>
      </c>
      <c r="H416" s="27"/>
      <c r="I416" s="27"/>
      <c r="J416" s="27"/>
      <c r="K416" s="27"/>
      <c r="L416" s="27"/>
      <c r="M416" s="27"/>
    </row>
    <row r="417" spans="1:13" s="7" customFormat="1" ht="15.75" customHeight="1" x14ac:dyDescent="0.2">
      <c r="A417" s="94"/>
      <c r="B417" s="94"/>
      <c r="C417" s="95">
        <f>SUM(C415:C416)</f>
        <v>747256</v>
      </c>
      <c r="D417" s="95">
        <f t="shared" ref="D417" si="1177">SUM(D415:D416)</f>
        <v>527400</v>
      </c>
      <c r="E417" s="95">
        <f t="shared" ref="E417" si="1178">SUM(E415:E416)</f>
        <v>424670</v>
      </c>
      <c r="F417" s="95">
        <f t="shared" ref="F417" si="1179">SUM(F415:F416)</f>
        <v>102730</v>
      </c>
      <c r="G417" s="95">
        <f t="shared" ref="G417" si="1180">SUM(G415:G416)</f>
        <v>206602</v>
      </c>
      <c r="H417" s="95">
        <f t="shared" ref="H417" si="1181">SUM(H415:H416)</f>
        <v>0</v>
      </c>
      <c r="I417" s="95">
        <f t="shared" ref="I417" si="1182">SUM(I415:I416)</f>
        <v>0</v>
      </c>
      <c r="J417" s="95">
        <f t="shared" ref="J417" si="1183">SUM(J415:J416)</f>
        <v>13254</v>
      </c>
      <c r="K417" s="95">
        <f t="shared" ref="K417" si="1184">SUM(K415:K416)</f>
        <v>0</v>
      </c>
      <c r="L417" s="95">
        <f t="shared" ref="L417" si="1185">SUM(L415:L416)</f>
        <v>0</v>
      </c>
      <c r="M417" s="95">
        <f t="shared" ref="M417" si="1186">SUM(M415:M416)</f>
        <v>0</v>
      </c>
    </row>
    <row r="418" spans="1:13" s="58" customFormat="1" ht="15.75" customHeight="1" x14ac:dyDescent="0.2">
      <c r="A418" s="54" t="s">
        <v>62</v>
      </c>
      <c r="B418" s="55" t="s">
        <v>184</v>
      </c>
      <c r="C418" s="56">
        <f t="shared" si="1085"/>
        <v>219740</v>
      </c>
      <c r="D418" s="56">
        <f t="shared" si="1106"/>
        <v>161251</v>
      </c>
      <c r="E418" s="56">
        <v>129600</v>
      </c>
      <c r="F418" s="56">
        <v>31651</v>
      </c>
      <c r="G418" s="56">
        <v>54756</v>
      </c>
      <c r="H418" s="56"/>
      <c r="I418" s="56"/>
      <c r="J418" s="56">
        <v>3733</v>
      </c>
      <c r="K418" s="57"/>
      <c r="L418" s="57"/>
      <c r="M418" s="57"/>
    </row>
    <row r="419" spans="1:13" s="7" customFormat="1" ht="15.75" customHeight="1" x14ac:dyDescent="0.2">
      <c r="A419" s="25"/>
      <c r="B419" s="25"/>
      <c r="C419" s="27">
        <f>D419+G419+H419+I419+J419+K419+L419+M419</f>
        <v>54523</v>
      </c>
      <c r="D419" s="27">
        <f>SUM(E419,F419)</f>
        <v>54523</v>
      </c>
      <c r="E419" s="28">
        <v>43938</v>
      </c>
      <c r="F419" s="29">
        <v>10585</v>
      </c>
      <c r="G419" s="29">
        <v>-3242</v>
      </c>
      <c r="H419" s="27"/>
      <c r="I419" s="27"/>
      <c r="J419" s="27">
        <v>3242</v>
      </c>
      <c r="K419" s="27"/>
      <c r="L419" s="27"/>
      <c r="M419" s="27"/>
    </row>
    <row r="420" spans="1:13" s="7" customFormat="1" ht="15.75" customHeight="1" x14ac:dyDescent="0.2">
      <c r="A420" s="94"/>
      <c r="B420" s="94"/>
      <c r="C420" s="95">
        <f>SUM(C418:C419)</f>
        <v>274263</v>
      </c>
      <c r="D420" s="95">
        <f t="shared" ref="D420" si="1187">SUM(D418:D419)</f>
        <v>215774</v>
      </c>
      <c r="E420" s="95">
        <f t="shared" ref="E420" si="1188">SUM(E418:E419)</f>
        <v>173538</v>
      </c>
      <c r="F420" s="95">
        <f t="shared" ref="F420" si="1189">SUM(F418:F419)</f>
        <v>42236</v>
      </c>
      <c r="G420" s="95">
        <f t="shared" ref="G420" si="1190">SUM(G418:G419)</f>
        <v>51514</v>
      </c>
      <c r="H420" s="95">
        <f t="shared" ref="H420" si="1191">SUM(H418:H419)</f>
        <v>0</v>
      </c>
      <c r="I420" s="95">
        <f t="shared" ref="I420" si="1192">SUM(I418:I419)</f>
        <v>0</v>
      </c>
      <c r="J420" s="95">
        <f t="shared" ref="J420" si="1193">SUM(J418:J419)</f>
        <v>6975</v>
      </c>
      <c r="K420" s="95">
        <f t="shared" ref="K420" si="1194">SUM(K418:K419)</f>
        <v>0</v>
      </c>
      <c r="L420" s="95">
        <f t="shared" ref="L420" si="1195">SUM(L418:L419)</f>
        <v>0</v>
      </c>
      <c r="M420" s="95">
        <f t="shared" ref="M420" si="1196">SUM(M418:M419)</f>
        <v>0</v>
      </c>
    </row>
    <row r="421" spans="1:13" s="58" customFormat="1" ht="15.75" customHeight="1" x14ac:dyDescent="0.2">
      <c r="A421" s="54" t="s">
        <v>62</v>
      </c>
      <c r="B421" s="55" t="s">
        <v>66</v>
      </c>
      <c r="C421" s="56">
        <f t="shared" si="1085"/>
        <v>230857</v>
      </c>
      <c r="D421" s="56">
        <f t="shared" si="1106"/>
        <v>168554</v>
      </c>
      <c r="E421" s="56">
        <v>135485</v>
      </c>
      <c r="F421" s="56">
        <v>33069</v>
      </c>
      <c r="G421" s="56">
        <v>59965</v>
      </c>
      <c r="H421" s="56" t="s">
        <v>254</v>
      </c>
      <c r="I421" s="56"/>
      <c r="J421" s="56">
        <v>2338</v>
      </c>
      <c r="K421" s="57"/>
      <c r="L421" s="57"/>
      <c r="M421" s="57"/>
    </row>
    <row r="422" spans="1:13" s="7" customFormat="1" ht="15.75" customHeight="1" x14ac:dyDescent="0.2">
      <c r="A422" s="25"/>
      <c r="B422" s="25"/>
      <c r="C422" s="27">
        <f>D422+G422+H422+I422+J422+K422+L422+M422</f>
        <v>55328</v>
      </c>
      <c r="D422" s="27">
        <f>SUM(E422,F422)</f>
        <v>56587</v>
      </c>
      <c r="E422" s="28">
        <v>45603</v>
      </c>
      <c r="F422" s="29">
        <v>10984</v>
      </c>
      <c r="G422" s="29">
        <v>-3263</v>
      </c>
      <c r="H422" s="27"/>
      <c r="I422" s="27"/>
      <c r="J422" s="27">
        <v>2004</v>
      </c>
      <c r="K422" s="27"/>
      <c r="L422" s="27"/>
      <c r="M422" s="27"/>
    </row>
    <row r="423" spans="1:13" s="7" customFormat="1" ht="15.75" customHeight="1" x14ac:dyDescent="0.2">
      <c r="A423" s="94"/>
      <c r="B423" s="94"/>
      <c r="C423" s="95">
        <f>SUM(C421:C422)</f>
        <v>286185</v>
      </c>
      <c r="D423" s="95">
        <f t="shared" ref="D423" si="1197">SUM(D421:D422)</f>
        <v>225141</v>
      </c>
      <c r="E423" s="95">
        <f t="shared" ref="E423" si="1198">SUM(E421:E422)</f>
        <v>181088</v>
      </c>
      <c r="F423" s="95">
        <f t="shared" ref="F423" si="1199">SUM(F421:F422)</f>
        <v>44053</v>
      </c>
      <c r="G423" s="95">
        <f t="shared" ref="G423" si="1200">SUM(G421:G422)</f>
        <v>56702</v>
      </c>
      <c r="H423" s="95">
        <f t="shared" ref="H423" si="1201">SUM(H421:H422)</f>
        <v>0</v>
      </c>
      <c r="I423" s="95">
        <f t="shared" ref="I423" si="1202">SUM(I421:I422)</f>
        <v>0</v>
      </c>
      <c r="J423" s="95">
        <f t="shared" ref="J423" si="1203">SUM(J421:J422)</f>
        <v>4342</v>
      </c>
      <c r="K423" s="95">
        <f t="shared" ref="K423" si="1204">SUM(K421:K422)</f>
        <v>0</v>
      </c>
      <c r="L423" s="95">
        <f t="shared" ref="L423" si="1205">SUM(L421:L422)</f>
        <v>0</v>
      </c>
      <c r="M423" s="95">
        <f t="shared" ref="M423" si="1206">SUM(M421:M422)</f>
        <v>0</v>
      </c>
    </row>
    <row r="424" spans="1:13" s="58" customFormat="1" ht="15.75" customHeight="1" x14ac:dyDescent="0.2">
      <c r="A424" s="54" t="s">
        <v>62</v>
      </c>
      <c r="B424" s="55" t="s">
        <v>67</v>
      </c>
      <c r="C424" s="56">
        <f t="shared" si="1085"/>
        <v>184210</v>
      </c>
      <c r="D424" s="56">
        <f t="shared" si="1106"/>
        <v>131879</v>
      </c>
      <c r="E424" s="56">
        <v>105930</v>
      </c>
      <c r="F424" s="56">
        <v>25949</v>
      </c>
      <c r="G424" s="56">
        <v>45468</v>
      </c>
      <c r="H424" s="56"/>
      <c r="I424" s="56"/>
      <c r="J424" s="56">
        <v>6863</v>
      </c>
      <c r="K424" s="57"/>
      <c r="L424" s="57"/>
      <c r="M424" s="57"/>
    </row>
    <row r="425" spans="1:13" s="7" customFormat="1" ht="15.75" customHeight="1" x14ac:dyDescent="0.2">
      <c r="A425" s="25"/>
      <c r="B425" s="25"/>
      <c r="C425" s="27">
        <f>D425+G425+H425+I425+J425+K425+L425+M425</f>
        <v>22853</v>
      </c>
      <c r="D425" s="27">
        <f>SUM(E425,F425)</f>
        <v>22853</v>
      </c>
      <c r="E425" s="28">
        <v>18417</v>
      </c>
      <c r="F425" s="29">
        <v>4436</v>
      </c>
      <c r="G425" s="29"/>
      <c r="H425" s="27"/>
      <c r="I425" s="27"/>
      <c r="J425" s="27"/>
      <c r="K425" s="27"/>
      <c r="L425" s="27"/>
      <c r="M425" s="27"/>
    </row>
    <row r="426" spans="1:13" s="7" customFormat="1" ht="15.75" customHeight="1" x14ac:dyDescent="0.2">
      <c r="A426" s="94"/>
      <c r="B426" s="94"/>
      <c r="C426" s="95">
        <f>SUM(C424:C425)</f>
        <v>207063</v>
      </c>
      <c r="D426" s="95">
        <f t="shared" ref="D426" si="1207">SUM(D424:D425)</f>
        <v>154732</v>
      </c>
      <c r="E426" s="95">
        <f t="shared" ref="E426" si="1208">SUM(E424:E425)</f>
        <v>124347</v>
      </c>
      <c r="F426" s="95">
        <f t="shared" ref="F426" si="1209">SUM(F424:F425)</f>
        <v>30385</v>
      </c>
      <c r="G426" s="95">
        <f t="shared" ref="G426" si="1210">SUM(G424:G425)</f>
        <v>45468</v>
      </c>
      <c r="H426" s="95">
        <f t="shared" ref="H426" si="1211">SUM(H424:H425)</f>
        <v>0</v>
      </c>
      <c r="I426" s="95">
        <f t="shared" ref="I426" si="1212">SUM(I424:I425)</f>
        <v>0</v>
      </c>
      <c r="J426" s="95">
        <f t="shared" ref="J426" si="1213">SUM(J424:J425)</f>
        <v>6863</v>
      </c>
      <c r="K426" s="95">
        <f t="shared" ref="K426" si="1214">SUM(K424:K425)</f>
        <v>0</v>
      </c>
      <c r="L426" s="95">
        <f t="shared" ref="L426" si="1215">SUM(L424:L425)</f>
        <v>0</v>
      </c>
      <c r="M426" s="95">
        <f t="shared" ref="M426" si="1216">SUM(M424:M425)</f>
        <v>0</v>
      </c>
    </row>
    <row r="427" spans="1:13" s="58" customFormat="1" ht="15.75" customHeight="1" x14ac:dyDescent="0.2">
      <c r="A427" s="54" t="s">
        <v>62</v>
      </c>
      <c r="B427" s="55" t="s">
        <v>68</v>
      </c>
      <c r="C427" s="56">
        <f t="shared" si="1085"/>
        <v>581200</v>
      </c>
      <c r="D427" s="56">
        <f t="shared" si="1106"/>
        <v>375537</v>
      </c>
      <c r="E427" s="56">
        <v>302287</v>
      </c>
      <c r="F427" s="56">
        <v>73250</v>
      </c>
      <c r="G427" s="56">
        <v>197462</v>
      </c>
      <c r="H427" s="56"/>
      <c r="I427" s="56"/>
      <c r="J427" s="56">
        <v>8201</v>
      </c>
      <c r="K427" s="56"/>
      <c r="L427" s="57"/>
      <c r="M427" s="57"/>
    </row>
    <row r="428" spans="1:13" s="7" customFormat="1" ht="15.75" customHeight="1" x14ac:dyDescent="0.2">
      <c r="A428" s="25"/>
      <c r="B428" s="25"/>
      <c r="C428" s="27">
        <f>D428+G428+H428+I428+J428+K428+L428+M428</f>
        <v>104233</v>
      </c>
      <c r="D428" s="27">
        <f>SUM(E428,F428)</f>
        <v>86033</v>
      </c>
      <c r="E428" s="28">
        <v>69332</v>
      </c>
      <c r="F428" s="29">
        <v>16701</v>
      </c>
      <c r="G428" s="29">
        <v>17423</v>
      </c>
      <c r="H428" s="27"/>
      <c r="I428" s="27"/>
      <c r="J428" s="27">
        <v>777</v>
      </c>
      <c r="K428" s="27"/>
      <c r="L428" s="27"/>
      <c r="M428" s="27"/>
    </row>
    <row r="429" spans="1:13" s="7" customFormat="1" ht="15.75" customHeight="1" x14ac:dyDescent="0.2">
      <c r="A429" s="94"/>
      <c r="B429" s="94"/>
      <c r="C429" s="95">
        <f>SUM(C427:C428)</f>
        <v>685433</v>
      </c>
      <c r="D429" s="95">
        <f t="shared" ref="D429" si="1217">SUM(D427:D428)</f>
        <v>461570</v>
      </c>
      <c r="E429" s="95">
        <f t="shared" ref="E429" si="1218">SUM(E427:E428)</f>
        <v>371619</v>
      </c>
      <c r="F429" s="95">
        <f t="shared" ref="F429" si="1219">SUM(F427:F428)</f>
        <v>89951</v>
      </c>
      <c r="G429" s="95">
        <f t="shared" ref="G429" si="1220">SUM(G427:G428)</f>
        <v>214885</v>
      </c>
      <c r="H429" s="95">
        <f t="shared" ref="H429" si="1221">SUM(H427:H428)</f>
        <v>0</v>
      </c>
      <c r="I429" s="95">
        <f t="shared" ref="I429" si="1222">SUM(I427:I428)</f>
        <v>0</v>
      </c>
      <c r="J429" s="95">
        <f t="shared" ref="J429" si="1223">SUM(J427:J428)</f>
        <v>8978</v>
      </c>
      <c r="K429" s="95">
        <f t="shared" ref="K429" si="1224">SUM(K427:K428)</f>
        <v>0</v>
      </c>
      <c r="L429" s="95">
        <f t="shared" ref="L429" si="1225">SUM(L427:L428)</f>
        <v>0</v>
      </c>
      <c r="M429" s="95">
        <f t="shared" ref="M429" si="1226">SUM(M427:M428)</f>
        <v>0</v>
      </c>
    </row>
    <row r="430" spans="1:13" s="58" customFormat="1" ht="15.75" customHeight="1" x14ac:dyDescent="0.2">
      <c r="A430" s="54" t="s">
        <v>62</v>
      </c>
      <c r="B430" s="55" t="s">
        <v>69</v>
      </c>
      <c r="C430" s="56">
        <f t="shared" si="1085"/>
        <v>383060</v>
      </c>
      <c r="D430" s="56">
        <f t="shared" si="1106"/>
        <v>212430</v>
      </c>
      <c r="E430" s="56">
        <v>170842</v>
      </c>
      <c r="F430" s="56">
        <v>41588</v>
      </c>
      <c r="G430" s="56">
        <v>109531</v>
      </c>
      <c r="H430" s="56"/>
      <c r="I430" s="56"/>
      <c r="J430" s="56">
        <v>61099</v>
      </c>
      <c r="K430" s="56"/>
      <c r="L430" s="57"/>
      <c r="M430" s="57"/>
    </row>
    <row r="431" spans="1:13" s="7" customFormat="1" ht="15.75" customHeight="1" x14ac:dyDescent="0.2">
      <c r="A431" s="25"/>
      <c r="B431" s="25"/>
      <c r="C431" s="27">
        <f>D431+G431+H431+I431+J431+K431+L431+M431</f>
        <v>5981</v>
      </c>
      <c r="D431" s="27">
        <f>SUM(E431,F431)</f>
        <v>56092</v>
      </c>
      <c r="E431" s="28">
        <v>45202</v>
      </c>
      <c r="F431" s="29">
        <v>10890</v>
      </c>
      <c r="G431" s="29">
        <v>289</v>
      </c>
      <c r="H431" s="27"/>
      <c r="I431" s="27"/>
      <c r="J431" s="27">
        <v>-50400</v>
      </c>
      <c r="K431" s="27"/>
      <c r="L431" s="27"/>
      <c r="M431" s="27"/>
    </row>
    <row r="432" spans="1:13" s="7" customFormat="1" ht="15.75" customHeight="1" x14ac:dyDescent="0.2">
      <c r="A432" s="94"/>
      <c r="B432" s="94"/>
      <c r="C432" s="95">
        <f>SUM(C430:C431)</f>
        <v>389041</v>
      </c>
      <c r="D432" s="95">
        <f t="shared" ref="D432" si="1227">SUM(D430:D431)</f>
        <v>268522</v>
      </c>
      <c r="E432" s="95">
        <f t="shared" ref="E432" si="1228">SUM(E430:E431)</f>
        <v>216044</v>
      </c>
      <c r="F432" s="95">
        <f t="shared" ref="F432" si="1229">SUM(F430:F431)</f>
        <v>52478</v>
      </c>
      <c r="G432" s="95">
        <f t="shared" ref="G432" si="1230">SUM(G430:G431)</f>
        <v>109820</v>
      </c>
      <c r="H432" s="95">
        <f t="shared" ref="H432" si="1231">SUM(H430:H431)</f>
        <v>0</v>
      </c>
      <c r="I432" s="95">
        <f t="shared" ref="I432" si="1232">SUM(I430:I431)</f>
        <v>0</v>
      </c>
      <c r="J432" s="95">
        <f t="shared" ref="J432" si="1233">SUM(J430:J431)</f>
        <v>10699</v>
      </c>
      <c r="K432" s="95">
        <f t="shared" ref="K432" si="1234">SUM(K430:K431)</f>
        <v>0</v>
      </c>
      <c r="L432" s="95">
        <f t="shared" ref="L432" si="1235">SUM(L430:L431)</f>
        <v>0</v>
      </c>
      <c r="M432" s="95">
        <f t="shared" ref="M432" si="1236">SUM(M430:M431)</f>
        <v>0</v>
      </c>
    </row>
    <row r="433" spans="1:13" s="58" customFormat="1" ht="15.75" customHeight="1" x14ac:dyDescent="0.2">
      <c r="A433" s="54" t="s">
        <v>62</v>
      </c>
      <c r="B433" s="55" t="s">
        <v>70</v>
      </c>
      <c r="C433" s="56">
        <f t="shared" si="1085"/>
        <v>260283</v>
      </c>
      <c r="D433" s="56">
        <f t="shared" si="1106"/>
        <v>168636</v>
      </c>
      <c r="E433" s="56">
        <v>135551</v>
      </c>
      <c r="F433" s="56">
        <v>33085</v>
      </c>
      <c r="G433" s="56">
        <v>84027</v>
      </c>
      <c r="H433" s="56"/>
      <c r="I433" s="56"/>
      <c r="J433" s="56">
        <v>7620</v>
      </c>
      <c r="K433" s="56"/>
      <c r="L433" s="57"/>
      <c r="M433" s="57"/>
    </row>
    <row r="434" spans="1:13" s="7" customFormat="1" ht="15.75" customHeight="1" x14ac:dyDescent="0.2">
      <c r="A434" s="25"/>
      <c r="B434" s="25"/>
      <c r="C434" s="27">
        <f>D434+G434+H434+I434+J434+K434+L434+M434</f>
        <v>45257</v>
      </c>
      <c r="D434" s="27">
        <f>SUM(E434,F434)</f>
        <v>45257</v>
      </c>
      <c r="E434" s="28">
        <v>36470</v>
      </c>
      <c r="F434" s="29">
        <v>8787</v>
      </c>
      <c r="G434" s="29"/>
      <c r="H434" s="27"/>
      <c r="I434" s="27"/>
      <c r="J434" s="27"/>
      <c r="K434" s="27"/>
      <c r="L434" s="27"/>
      <c r="M434" s="27"/>
    </row>
    <row r="435" spans="1:13" s="7" customFormat="1" ht="15.75" customHeight="1" x14ac:dyDescent="0.2">
      <c r="A435" s="94"/>
      <c r="B435" s="94"/>
      <c r="C435" s="95">
        <f>SUM(C433:C434)</f>
        <v>305540</v>
      </c>
      <c r="D435" s="95">
        <f t="shared" ref="D435" si="1237">SUM(D433:D434)</f>
        <v>213893</v>
      </c>
      <c r="E435" s="95">
        <f t="shared" ref="E435" si="1238">SUM(E433:E434)</f>
        <v>172021</v>
      </c>
      <c r="F435" s="95">
        <f t="shared" ref="F435" si="1239">SUM(F433:F434)</f>
        <v>41872</v>
      </c>
      <c r="G435" s="95">
        <f t="shared" ref="G435" si="1240">SUM(G433:G434)</f>
        <v>84027</v>
      </c>
      <c r="H435" s="95">
        <f t="shared" ref="H435" si="1241">SUM(H433:H434)</f>
        <v>0</v>
      </c>
      <c r="I435" s="95">
        <f t="shared" ref="I435" si="1242">SUM(I433:I434)</f>
        <v>0</v>
      </c>
      <c r="J435" s="95">
        <f t="shared" ref="J435" si="1243">SUM(J433:J434)</f>
        <v>7620</v>
      </c>
      <c r="K435" s="95">
        <f t="shared" ref="K435" si="1244">SUM(K433:K434)</f>
        <v>0</v>
      </c>
      <c r="L435" s="95">
        <f t="shared" ref="L435" si="1245">SUM(L433:L434)</f>
        <v>0</v>
      </c>
      <c r="M435" s="95">
        <f t="shared" ref="M435" si="1246">SUM(M433:M434)</f>
        <v>0</v>
      </c>
    </row>
    <row r="436" spans="1:13" s="58" customFormat="1" ht="15.75" customHeight="1" x14ac:dyDescent="0.2">
      <c r="A436" s="54" t="s">
        <v>62</v>
      </c>
      <c r="B436" s="55" t="s">
        <v>80</v>
      </c>
      <c r="C436" s="56">
        <f>SUM(D436,G436,H436:M436)</f>
        <v>473851</v>
      </c>
      <c r="D436" s="56">
        <f>SUM(E436:F436)</f>
        <v>396045</v>
      </c>
      <c r="E436" s="56">
        <v>319159</v>
      </c>
      <c r="F436" s="56">
        <v>76886</v>
      </c>
      <c r="G436" s="56">
        <v>75006</v>
      </c>
      <c r="H436" s="56"/>
      <c r="I436" s="56"/>
      <c r="J436" s="56">
        <v>2800</v>
      </c>
      <c r="K436" s="56"/>
      <c r="L436" s="57"/>
      <c r="M436" s="57"/>
    </row>
    <row r="437" spans="1:13" s="7" customFormat="1" ht="15.75" customHeight="1" x14ac:dyDescent="0.2">
      <c r="A437" s="25"/>
      <c r="B437" s="25"/>
      <c r="C437" s="27">
        <f>D437+G437+H437+I437+J437+K437+L437+M437</f>
        <v>221408</v>
      </c>
      <c r="D437" s="27">
        <f>SUM(E437,F437)</f>
        <v>198438</v>
      </c>
      <c r="E437" s="28">
        <v>160156</v>
      </c>
      <c r="F437" s="29">
        <v>38282</v>
      </c>
      <c r="G437" s="29">
        <v>24070</v>
      </c>
      <c r="H437" s="27"/>
      <c r="I437" s="27"/>
      <c r="J437" s="27">
        <v>-1100</v>
      </c>
      <c r="K437" s="27"/>
      <c r="L437" s="27"/>
      <c r="M437" s="27"/>
    </row>
    <row r="438" spans="1:13" s="7" customFormat="1" ht="15.75" customHeight="1" x14ac:dyDescent="0.2">
      <c r="A438" s="94"/>
      <c r="B438" s="94"/>
      <c r="C438" s="95">
        <f>SUM(C436:C437)</f>
        <v>695259</v>
      </c>
      <c r="D438" s="95">
        <f t="shared" ref="D438" si="1247">SUM(D436:D437)</f>
        <v>594483</v>
      </c>
      <c r="E438" s="95">
        <f t="shared" ref="E438" si="1248">SUM(E436:E437)</f>
        <v>479315</v>
      </c>
      <c r="F438" s="95">
        <f t="shared" ref="F438" si="1249">SUM(F436:F437)</f>
        <v>115168</v>
      </c>
      <c r="G438" s="95">
        <f t="shared" ref="G438" si="1250">SUM(G436:G437)</f>
        <v>99076</v>
      </c>
      <c r="H438" s="95">
        <f t="shared" ref="H438" si="1251">SUM(H436:H437)</f>
        <v>0</v>
      </c>
      <c r="I438" s="95">
        <f t="shared" ref="I438" si="1252">SUM(I436:I437)</f>
        <v>0</v>
      </c>
      <c r="J438" s="95">
        <f t="shared" ref="J438" si="1253">SUM(J436:J437)</f>
        <v>1700</v>
      </c>
      <c r="K438" s="95">
        <f t="shared" ref="K438" si="1254">SUM(K436:K437)</f>
        <v>0</v>
      </c>
      <c r="L438" s="95">
        <f t="shared" ref="L438" si="1255">SUM(L436:L437)</f>
        <v>0</v>
      </c>
      <c r="M438" s="95">
        <f t="shared" ref="M438" si="1256">SUM(M436:M437)</f>
        <v>0</v>
      </c>
    </row>
    <row r="439" spans="1:13" s="58" customFormat="1" ht="24" customHeight="1" x14ac:dyDescent="0.2">
      <c r="A439" s="54" t="s">
        <v>62</v>
      </c>
      <c r="B439" s="55" t="s">
        <v>180</v>
      </c>
      <c r="C439" s="56">
        <f>SUM(D439,G439,H439:M439)</f>
        <v>851954</v>
      </c>
      <c r="D439" s="56">
        <f>SUM(E439:F439)</f>
        <v>581959</v>
      </c>
      <c r="E439" s="56">
        <v>468926</v>
      </c>
      <c r="F439" s="56">
        <v>113033</v>
      </c>
      <c r="G439" s="56">
        <v>205095</v>
      </c>
      <c r="H439" s="56"/>
      <c r="I439" s="56"/>
      <c r="J439" s="56">
        <v>28900</v>
      </c>
      <c r="K439" s="56">
        <v>36000</v>
      </c>
      <c r="L439" s="57"/>
      <c r="M439" s="57"/>
    </row>
    <row r="440" spans="1:13" s="7" customFormat="1" ht="15.75" customHeight="1" x14ac:dyDescent="0.2">
      <c r="A440" s="25"/>
      <c r="B440" s="25"/>
      <c r="C440" s="27">
        <f>D440+G440+H440+I440+J440+K440+L440+M440</f>
        <v>155108</v>
      </c>
      <c r="D440" s="27">
        <f>SUM(E440,F440)</f>
        <v>155108</v>
      </c>
      <c r="E440" s="28">
        <v>124998</v>
      </c>
      <c r="F440" s="29">
        <v>30110</v>
      </c>
      <c r="G440" s="29">
        <v>-5966</v>
      </c>
      <c r="H440" s="27"/>
      <c r="I440" s="27"/>
      <c r="J440" s="27">
        <v>5966</v>
      </c>
      <c r="K440" s="27"/>
      <c r="L440" s="27"/>
      <c r="M440" s="27"/>
    </row>
    <row r="441" spans="1:13" s="7" customFormat="1" ht="15.75" customHeight="1" x14ac:dyDescent="0.2">
      <c r="A441" s="94"/>
      <c r="B441" s="94"/>
      <c r="C441" s="95">
        <f>SUM(C439:C440)</f>
        <v>1007062</v>
      </c>
      <c r="D441" s="95">
        <f t="shared" ref="D441" si="1257">SUM(D439:D440)</f>
        <v>737067</v>
      </c>
      <c r="E441" s="95">
        <f t="shared" ref="E441" si="1258">SUM(E439:E440)</f>
        <v>593924</v>
      </c>
      <c r="F441" s="95">
        <f t="shared" ref="F441" si="1259">SUM(F439:F440)</f>
        <v>143143</v>
      </c>
      <c r="G441" s="95">
        <f t="shared" ref="G441" si="1260">SUM(G439:G440)</f>
        <v>199129</v>
      </c>
      <c r="H441" s="95">
        <f t="shared" ref="H441" si="1261">SUM(H439:H440)</f>
        <v>0</v>
      </c>
      <c r="I441" s="95">
        <f t="shared" ref="I441" si="1262">SUM(I439:I440)</f>
        <v>0</v>
      </c>
      <c r="J441" s="95">
        <f t="shared" ref="J441" si="1263">SUM(J439:J440)</f>
        <v>34866</v>
      </c>
      <c r="K441" s="95">
        <f t="shared" ref="K441" si="1264">SUM(K439:K440)</f>
        <v>36000</v>
      </c>
      <c r="L441" s="95">
        <f t="shared" ref="L441" si="1265">SUM(L439:L440)</f>
        <v>0</v>
      </c>
      <c r="M441" s="95">
        <f t="shared" ref="M441" si="1266">SUM(M439:M440)</f>
        <v>0</v>
      </c>
    </row>
    <row r="442" spans="1:13" s="58" customFormat="1" ht="15.75" customHeight="1" x14ac:dyDescent="0.2">
      <c r="A442" s="54" t="s">
        <v>71</v>
      </c>
      <c r="B442" s="55" t="s">
        <v>72</v>
      </c>
      <c r="C442" s="56">
        <f t="shared" si="1085"/>
        <v>350510</v>
      </c>
      <c r="D442" s="56">
        <f t="shared" si="1106"/>
        <v>252627</v>
      </c>
      <c r="E442" s="56">
        <v>202979</v>
      </c>
      <c r="F442" s="56">
        <v>49648</v>
      </c>
      <c r="G442" s="56">
        <v>92533</v>
      </c>
      <c r="H442" s="56"/>
      <c r="I442" s="56"/>
      <c r="J442" s="56">
        <v>5350</v>
      </c>
      <c r="K442" s="57"/>
      <c r="L442" s="57"/>
      <c r="M442" s="57"/>
    </row>
    <row r="443" spans="1:13" s="7" customFormat="1" ht="15.75" customHeight="1" x14ac:dyDescent="0.2">
      <c r="A443" s="25"/>
      <c r="B443" s="25"/>
      <c r="C443" s="27">
        <f>D443+G443+H443+I443+J443+K443+L443+M443</f>
        <v>76170</v>
      </c>
      <c r="D443" s="27">
        <f>SUM(E443,F443)</f>
        <v>76670</v>
      </c>
      <c r="E443" s="28">
        <v>61882</v>
      </c>
      <c r="F443" s="29">
        <v>14788</v>
      </c>
      <c r="G443" s="29">
        <v>-7500</v>
      </c>
      <c r="H443" s="27"/>
      <c r="I443" s="27"/>
      <c r="J443" s="27">
        <v>7000</v>
      </c>
      <c r="K443" s="27"/>
      <c r="L443" s="27"/>
      <c r="M443" s="27"/>
    </row>
    <row r="444" spans="1:13" s="7" customFormat="1" ht="15.75" customHeight="1" x14ac:dyDescent="0.2">
      <c r="A444" s="94"/>
      <c r="B444" s="94"/>
      <c r="C444" s="95">
        <f>SUM(C442:C443)</f>
        <v>426680</v>
      </c>
      <c r="D444" s="95">
        <f t="shared" ref="D444" si="1267">SUM(D442:D443)</f>
        <v>329297</v>
      </c>
      <c r="E444" s="95">
        <f t="shared" ref="E444" si="1268">SUM(E442:E443)</f>
        <v>264861</v>
      </c>
      <c r="F444" s="95">
        <f t="shared" ref="F444" si="1269">SUM(F442:F443)</f>
        <v>64436</v>
      </c>
      <c r="G444" s="95">
        <f t="shared" ref="G444" si="1270">SUM(G442:G443)</f>
        <v>85033</v>
      </c>
      <c r="H444" s="95">
        <f t="shared" ref="H444" si="1271">SUM(H442:H443)</f>
        <v>0</v>
      </c>
      <c r="I444" s="95">
        <f t="shared" ref="I444" si="1272">SUM(I442:I443)</f>
        <v>0</v>
      </c>
      <c r="J444" s="95">
        <f t="shared" ref="J444" si="1273">SUM(J442:J443)</f>
        <v>12350</v>
      </c>
      <c r="K444" s="95">
        <f t="shared" ref="K444" si="1274">SUM(K442:K443)</f>
        <v>0</v>
      </c>
      <c r="L444" s="95">
        <f t="shared" ref="L444" si="1275">SUM(L442:L443)</f>
        <v>0</v>
      </c>
      <c r="M444" s="95">
        <f t="shared" ref="M444" si="1276">SUM(M442:M443)</f>
        <v>0</v>
      </c>
    </row>
    <row r="445" spans="1:13" s="58" customFormat="1" ht="15.75" customHeight="1" x14ac:dyDescent="0.2">
      <c r="A445" s="54" t="s">
        <v>71</v>
      </c>
      <c r="B445" s="55" t="s">
        <v>73</v>
      </c>
      <c r="C445" s="56">
        <f t="shared" si="1085"/>
        <v>146918</v>
      </c>
      <c r="D445" s="56">
        <f t="shared" si="1106"/>
        <v>116101</v>
      </c>
      <c r="E445" s="56">
        <v>92869</v>
      </c>
      <c r="F445" s="56">
        <v>23232</v>
      </c>
      <c r="G445" s="56">
        <v>26967</v>
      </c>
      <c r="H445" s="56"/>
      <c r="I445" s="56"/>
      <c r="J445" s="56">
        <v>3850</v>
      </c>
      <c r="K445" s="57"/>
      <c r="L445" s="57"/>
      <c r="M445" s="57"/>
    </row>
    <row r="446" spans="1:13" s="7" customFormat="1" ht="15.75" customHeight="1" x14ac:dyDescent="0.2">
      <c r="A446" s="25"/>
      <c r="B446" s="25"/>
      <c r="C446" s="27">
        <f>D446+G446+H446+I446+J446+K446+L446+M446</f>
        <v>14905</v>
      </c>
      <c r="D446" s="27">
        <f>SUM(E446,F446)</f>
        <v>15010</v>
      </c>
      <c r="E446" s="28">
        <v>12116</v>
      </c>
      <c r="F446" s="29">
        <v>2894</v>
      </c>
      <c r="G446" s="29">
        <v>-105</v>
      </c>
      <c r="H446" s="27"/>
      <c r="I446" s="27"/>
      <c r="J446" s="27"/>
      <c r="K446" s="27"/>
      <c r="L446" s="27"/>
      <c r="M446" s="27"/>
    </row>
    <row r="447" spans="1:13" s="7" customFormat="1" ht="15.75" customHeight="1" x14ac:dyDescent="0.2">
      <c r="A447" s="94"/>
      <c r="B447" s="94"/>
      <c r="C447" s="95">
        <f t="shared" ref="C447:M447" si="1277">SUM(C445:C446)</f>
        <v>161823</v>
      </c>
      <c r="D447" s="95">
        <f t="shared" si="1277"/>
        <v>131111</v>
      </c>
      <c r="E447" s="95">
        <f t="shared" si="1277"/>
        <v>104985</v>
      </c>
      <c r="F447" s="95">
        <f t="shared" si="1277"/>
        <v>26126</v>
      </c>
      <c r="G447" s="95">
        <f t="shared" si="1277"/>
        <v>26862</v>
      </c>
      <c r="H447" s="95">
        <f t="shared" si="1277"/>
        <v>0</v>
      </c>
      <c r="I447" s="95">
        <f t="shared" si="1277"/>
        <v>0</v>
      </c>
      <c r="J447" s="95">
        <f t="shared" si="1277"/>
        <v>3850</v>
      </c>
      <c r="K447" s="95">
        <f t="shared" si="1277"/>
        <v>0</v>
      </c>
      <c r="L447" s="95">
        <f t="shared" si="1277"/>
        <v>0</v>
      </c>
      <c r="M447" s="95">
        <f t="shared" si="1277"/>
        <v>0</v>
      </c>
    </row>
    <row r="448" spans="1:13" s="58" customFormat="1" ht="15.75" customHeight="1" x14ac:dyDescent="0.2">
      <c r="A448" s="54" t="s">
        <v>71</v>
      </c>
      <c r="B448" s="55" t="s">
        <v>74</v>
      </c>
      <c r="C448" s="56">
        <f t="shared" si="1085"/>
        <v>496839</v>
      </c>
      <c r="D448" s="56">
        <f t="shared" si="1106"/>
        <v>317759</v>
      </c>
      <c r="E448" s="56">
        <v>255725</v>
      </c>
      <c r="F448" s="56">
        <v>62034</v>
      </c>
      <c r="G448" s="56">
        <v>165920</v>
      </c>
      <c r="H448" s="56"/>
      <c r="I448" s="56"/>
      <c r="J448" s="56">
        <v>13160</v>
      </c>
      <c r="K448" s="57"/>
      <c r="L448" s="57"/>
      <c r="M448" s="57"/>
    </row>
    <row r="449" spans="1:13" s="7" customFormat="1" ht="15.75" customHeight="1" x14ac:dyDescent="0.2">
      <c r="A449" s="25"/>
      <c r="B449" s="25"/>
      <c r="C449" s="27">
        <f>D449+G449+H449+I449+J449+K449+L449+M449</f>
        <v>11252</v>
      </c>
      <c r="D449" s="27">
        <f>SUM(E449,F449)</f>
        <v>5439</v>
      </c>
      <c r="E449" s="28">
        <v>4382</v>
      </c>
      <c r="F449" s="29">
        <v>1057</v>
      </c>
      <c r="G449" s="29">
        <v>4309</v>
      </c>
      <c r="H449" s="27"/>
      <c r="I449" s="27"/>
      <c r="J449" s="27">
        <v>1504</v>
      </c>
      <c r="K449" s="27"/>
      <c r="L449" s="27"/>
      <c r="M449" s="27"/>
    </row>
    <row r="450" spans="1:13" s="7" customFormat="1" ht="15.75" customHeight="1" x14ac:dyDescent="0.2">
      <c r="A450" s="94"/>
      <c r="B450" s="94"/>
      <c r="C450" s="95">
        <f t="shared" ref="C450:M450" si="1278">SUM(C448:C449)</f>
        <v>508091</v>
      </c>
      <c r="D450" s="95">
        <f t="shared" si="1278"/>
        <v>323198</v>
      </c>
      <c r="E450" s="95">
        <f t="shared" si="1278"/>
        <v>260107</v>
      </c>
      <c r="F450" s="95">
        <f t="shared" si="1278"/>
        <v>63091</v>
      </c>
      <c r="G450" s="95">
        <f t="shared" si="1278"/>
        <v>170229</v>
      </c>
      <c r="H450" s="95">
        <f t="shared" si="1278"/>
        <v>0</v>
      </c>
      <c r="I450" s="95">
        <f t="shared" si="1278"/>
        <v>0</v>
      </c>
      <c r="J450" s="95">
        <f t="shared" si="1278"/>
        <v>14664</v>
      </c>
      <c r="K450" s="95">
        <f t="shared" si="1278"/>
        <v>0</v>
      </c>
      <c r="L450" s="95">
        <f t="shared" si="1278"/>
        <v>0</v>
      </c>
      <c r="M450" s="95">
        <f t="shared" si="1278"/>
        <v>0</v>
      </c>
    </row>
    <row r="451" spans="1:13" s="58" customFormat="1" ht="15.75" customHeight="1" x14ac:dyDescent="0.2">
      <c r="A451" s="54" t="s">
        <v>71</v>
      </c>
      <c r="B451" s="55" t="s">
        <v>244</v>
      </c>
      <c r="C451" s="56">
        <f t="shared" si="1085"/>
        <v>150258</v>
      </c>
      <c r="D451" s="56">
        <f t="shared" si="1106"/>
        <v>0</v>
      </c>
      <c r="E451" s="56"/>
      <c r="F451" s="56"/>
      <c r="G451" s="56">
        <v>8388</v>
      </c>
      <c r="H451" s="56"/>
      <c r="I451" s="56"/>
      <c r="J451" s="56">
        <v>141870</v>
      </c>
      <c r="K451" s="57"/>
      <c r="L451" s="57"/>
      <c r="M451" s="57"/>
    </row>
    <row r="452" spans="1:13" s="7" customFormat="1" ht="15.75" customHeight="1" x14ac:dyDescent="0.2">
      <c r="A452" s="25"/>
      <c r="B452" s="25"/>
      <c r="C452" s="27">
        <f>D452+G452+H452+I452+J452+K452+L452+M452</f>
        <v>0</v>
      </c>
      <c r="D452" s="27">
        <f>SUM(E452,F452)</f>
        <v>0</v>
      </c>
      <c r="E452" s="28"/>
      <c r="F452" s="29"/>
      <c r="G452" s="29"/>
      <c r="H452" s="27"/>
      <c r="I452" s="27"/>
      <c r="J452" s="27"/>
      <c r="K452" s="27"/>
      <c r="L452" s="27"/>
      <c r="M452" s="27"/>
    </row>
    <row r="453" spans="1:13" s="7" customFormat="1" ht="15.75" customHeight="1" x14ac:dyDescent="0.2">
      <c r="A453" s="94"/>
      <c r="B453" s="94"/>
      <c r="C453" s="95">
        <f t="shared" ref="C453:M453" si="1279">SUM(C451:C452)</f>
        <v>150258</v>
      </c>
      <c r="D453" s="95">
        <f t="shared" si="1279"/>
        <v>0</v>
      </c>
      <c r="E453" s="95">
        <f t="shared" si="1279"/>
        <v>0</v>
      </c>
      <c r="F453" s="95">
        <f t="shared" si="1279"/>
        <v>0</v>
      </c>
      <c r="G453" s="95">
        <f t="shared" si="1279"/>
        <v>8388</v>
      </c>
      <c r="H453" s="95">
        <f t="shared" si="1279"/>
        <v>0</v>
      </c>
      <c r="I453" s="95">
        <f t="shared" si="1279"/>
        <v>0</v>
      </c>
      <c r="J453" s="95">
        <f t="shared" si="1279"/>
        <v>141870</v>
      </c>
      <c r="K453" s="95">
        <f t="shared" si="1279"/>
        <v>0</v>
      </c>
      <c r="L453" s="95">
        <f t="shared" si="1279"/>
        <v>0</v>
      </c>
      <c r="M453" s="95">
        <f t="shared" si="1279"/>
        <v>0</v>
      </c>
    </row>
    <row r="454" spans="1:13" s="58" customFormat="1" ht="23.25" customHeight="1" x14ac:dyDescent="0.2">
      <c r="A454" s="54" t="s">
        <v>79</v>
      </c>
      <c r="B454" s="55" t="s">
        <v>76</v>
      </c>
      <c r="C454" s="56">
        <f t="shared" si="1085"/>
        <v>246898</v>
      </c>
      <c r="D454" s="56">
        <f t="shared" si="1106"/>
        <v>191269</v>
      </c>
      <c r="E454" s="56">
        <v>153331</v>
      </c>
      <c r="F454" s="56">
        <v>37938</v>
      </c>
      <c r="G454" s="56">
        <v>55029</v>
      </c>
      <c r="H454" s="56" t="s">
        <v>236</v>
      </c>
      <c r="I454" s="56"/>
      <c r="J454" s="56">
        <v>600</v>
      </c>
      <c r="K454" s="57"/>
      <c r="L454" s="57"/>
      <c r="M454" s="57"/>
    </row>
    <row r="455" spans="1:13" s="7" customFormat="1" ht="15.75" customHeight="1" x14ac:dyDescent="0.2">
      <c r="A455" s="25"/>
      <c r="B455" s="25"/>
      <c r="C455" s="27">
        <f>D455+G455+H455+I455+J455+K455+L455+M455</f>
        <v>4849</v>
      </c>
      <c r="D455" s="27">
        <f>SUM(E455,F455)</f>
        <v>4699</v>
      </c>
      <c r="E455" s="28">
        <v>3784</v>
      </c>
      <c r="F455" s="29">
        <v>915</v>
      </c>
      <c r="G455" s="29">
        <v>150</v>
      </c>
      <c r="H455" s="27"/>
      <c r="I455" s="27"/>
      <c r="J455" s="27"/>
      <c r="K455" s="27"/>
      <c r="L455" s="27"/>
      <c r="M455" s="27"/>
    </row>
    <row r="456" spans="1:13" s="7" customFormat="1" ht="15.75" customHeight="1" x14ac:dyDescent="0.2">
      <c r="A456" s="94"/>
      <c r="B456" s="94"/>
      <c r="C456" s="95">
        <f t="shared" ref="C456:M456" si="1280">SUM(C454:C455)</f>
        <v>251747</v>
      </c>
      <c r="D456" s="95">
        <f t="shared" si="1280"/>
        <v>195968</v>
      </c>
      <c r="E456" s="95">
        <f t="shared" si="1280"/>
        <v>157115</v>
      </c>
      <c r="F456" s="95">
        <f t="shared" si="1280"/>
        <v>38853</v>
      </c>
      <c r="G456" s="95">
        <f t="shared" si="1280"/>
        <v>55179</v>
      </c>
      <c r="H456" s="95">
        <f t="shared" si="1280"/>
        <v>0</v>
      </c>
      <c r="I456" s="95">
        <f t="shared" si="1280"/>
        <v>0</v>
      </c>
      <c r="J456" s="95">
        <f t="shared" si="1280"/>
        <v>600</v>
      </c>
      <c r="K456" s="95">
        <f t="shared" si="1280"/>
        <v>0</v>
      </c>
      <c r="L456" s="95">
        <f t="shared" si="1280"/>
        <v>0</v>
      </c>
      <c r="M456" s="95">
        <f t="shared" si="1280"/>
        <v>0</v>
      </c>
    </row>
    <row r="457" spans="1:13" s="58" customFormat="1" ht="15.75" customHeight="1" x14ac:dyDescent="0.2">
      <c r="A457" s="54" t="s">
        <v>79</v>
      </c>
      <c r="B457" s="60" t="s">
        <v>242</v>
      </c>
      <c r="C457" s="56">
        <f>SUM(D457,G457,H457:M457)</f>
        <v>0</v>
      </c>
      <c r="D457" s="56">
        <f>SUM(E457:F457)</f>
        <v>0</v>
      </c>
      <c r="E457" s="56"/>
      <c r="F457" s="56"/>
      <c r="G457" s="56"/>
      <c r="H457" s="56"/>
      <c r="I457" s="56"/>
      <c r="J457" s="56"/>
      <c r="K457" s="57"/>
      <c r="L457" s="57"/>
      <c r="M457" s="57"/>
    </row>
    <row r="458" spans="1:13" s="7" customFormat="1" ht="15.75" customHeight="1" x14ac:dyDescent="0.2">
      <c r="A458" s="25"/>
      <c r="B458" s="25"/>
      <c r="C458" s="27">
        <f>D458+G458+H458+I458+J458+K458+L458+M458</f>
        <v>0</v>
      </c>
      <c r="D458" s="27">
        <f>SUM(E458,F458)</f>
        <v>0</v>
      </c>
      <c r="E458" s="28"/>
      <c r="F458" s="29"/>
      <c r="G458" s="29"/>
      <c r="H458" s="27"/>
      <c r="I458" s="27"/>
      <c r="J458" s="27"/>
      <c r="K458" s="27"/>
      <c r="L458" s="27"/>
      <c r="M458" s="27"/>
    </row>
    <row r="459" spans="1:13" s="7" customFormat="1" ht="15.75" customHeight="1" x14ac:dyDescent="0.2">
      <c r="A459" s="94"/>
      <c r="B459" s="94"/>
      <c r="C459" s="95">
        <f t="shared" ref="C459:M459" si="1281">SUM(C457:C458)</f>
        <v>0</v>
      </c>
      <c r="D459" s="95">
        <f t="shared" si="1281"/>
        <v>0</v>
      </c>
      <c r="E459" s="95">
        <f t="shared" si="1281"/>
        <v>0</v>
      </c>
      <c r="F459" s="95">
        <f t="shared" si="1281"/>
        <v>0</v>
      </c>
      <c r="G459" s="95">
        <f t="shared" si="1281"/>
        <v>0</v>
      </c>
      <c r="H459" s="95">
        <f t="shared" si="1281"/>
        <v>0</v>
      </c>
      <c r="I459" s="95">
        <f t="shared" si="1281"/>
        <v>0</v>
      </c>
      <c r="J459" s="95">
        <f t="shared" si="1281"/>
        <v>0</v>
      </c>
      <c r="K459" s="95">
        <f t="shared" si="1281"/>
        <v>0</v>
      </c>
      <c r="L459" s="95">
        <f t="shared" si="1281"/>
        <v>0</v>
      </c>
      <c r="M459" s="95">
        <f t="shared" si="1281"/>
        <v>0</v>
      </c>
    </row>
    <row r="460" spans="1:13" s="58" customFormat="1" ht="15.75" customHeight="1" x14ac:dyDescent="0.2">
      <c r="A460" s="54" t="s">
        <v>79</v>
      </c>
      <c r="B460" s="60" t="s">
        <v>223</v>
      </c>
      <c r="C460" s="56">
        <f>SUM(D460,G460,H460:M460)</f>
        <v>8760</v>
      </c>
      <c r="D460" s="56">
        <f>SUM(E460:F460)</f>
        <v>0</v>
      </c>
      <c r="E460" s="56"/>
      <c r="F460" s="56"/>
      <c r="G460" s="56">
        <v>8760</v>
      </c>
      <c r="H460" s="56"/>
      <c r="I460" s="56"/>
      <c r="J460" s="56"/>
      <c r="K460" s="57"/>
      <c r="L460" s="57"/>
      <c r="M460" s="57"/>
    </row>
    <row r="461" spans="1:13" s="7" customFormat="1" ht="15.75" customHeight="1" x14ac:dyDescent="0.2">
      <c r="A461" s="25"/>
      <c r="B461" s="25"/>
      <c r="C461" s="27">
        <f>D461+G461+H461+I461+J461+K461+L461+M461</f>
        <v>0</v>
      </c>
      <c r="D461" s="27">
        <f>SUM(E461,F461)</f>
        <v>0</v>
      </c>
      <c r="E461" s="28"/>
      <c r="F461" s="29"/>
      <c r="G461" s="29"/>
      <c r="H461" s="27"/>
      <c r="I461" s="27"/>
      <c r="J461" s="27"/>
      <c r="K461" s="27"/>
      <c r="L461" s="27"/>
      <c r="M461" s="27"/>
    </row>
    <row r="462" spans="1:13" s="7" customFormat="1" ht="15.75" customHeight="1" x14ac:dyDescent="0.2">
      <c r="A462" s="94"/>
      <c r="B462" s="94"/>
      <c r="C462" s="95">
        <f t="shared" ref="C462:M462" si="1282">SUM(C460:C461)</f>
        <v>8760</v>
      </c>
      <c r="D462" s="95">
        <f t="shared" si="1282"/>
        <v>0</v>
      </c>
      <c r="E462" s="95">
        <f t="shared" si="1282"/>
        <v>0</v>
      </c>
      <c r="F462" s="95">
        <f t="shared" si="1282"/>
        <v>0</v>
      </c>
      <c r="G462" s="95">
        <f t="shared" si="1282"/>
        <v>8760</v>
      </c>
      <c r="H462" s="95">
        <f t="shared" si="1282"/>
        <v>0</v>
      </c>
      <c r="I462" s="95">
        <f t="shared" si="1282"/>
        <v>0</v>
      </c>
      <c r="J462" s="95">
        <f t="shared" si="1282"/>
        <v>0</v>
      </c>
      <c r="K462" s="95">
        <f t="shared" si="1282"/>
        <v>0</v>
      </c>
      <c r="L462" s="95">
        <f t="shared" si="1282"/>
        <v>0</v>
      </c>
      <c r="M462" s="95">
        <f t="shared" si="1282"/>
        <v>0</v>
      </c>
    </row>
    <row r="463" spans="1:13" s="58" customFormat="1" ht="15.75" customHeight="1" x14ac:dyDescent="0.2">
      <c r="A463" s="54" t="s">
        <v>79</v>
      </c>
      <c r="B463" s="60" t="s">
        <v>224</v>
      </c>
      <c r="C463" s="56">
        <f>SUM(D463,G463,H463:M463)</f>
        <v>79025</v>
      </c>
      <c r="D463" s="56">
        <f>SUM(E463:F463)</f>
        <v>33225</v>
      </c>
      <c r="E463" s="56">
        <v>26775</v>
      </c>
      <c r="F463" s="56">
        <v>6450</v>
      </c>
      <c r="G463" s="56">
        <v>45800</v>
      </c>
      <c r="H463" s="56"/>
      <c r="I463" s="56"/>
      <c r="J463" s="56"/>
      <c r="K463" s="57"/>
      <c r="L463" s="57"/>
      <c r="M463" s="57"/>
    </row>
    <row r="464" spans="1:13" s="7" customFormat="1" ht="15.75" customHeight="1" x14ac:dyDescent="0.2">
      <c r="A464" s="25"/>
      <c r="B464" s="25"/>
      <c r="C464" s="27">
        <f>D464+G464+H464+I464+J464+K464+L464+M464</f>
        <v>-28934</v>
      </c>
      <c r="D464" s="27">
        <f>SUM(E464,F464)</f>
        <v>-28934</v>
      </c>
      <c r="E464" s="28">
        <v>-23317</v>
      </c>
      <c r="F464" s="29">
        <v>-5617</v>
      </c>
      <c r="G464" s="29"/>
      <c r="H464" s="27"/>
      <c r="I464" s="27"/>
      <c r="J464" s="27"/>
      <c r="K464" s="27"/>
      <c r="L464" s="27"/>
      <c r="M464" s="27"/>
    </row>
    <row r="465" spans="1:13" s="7" customFormat="1" ht="15.75" customHeight="1" x14ac:dyDescent="0.2">
      <c r="A465" s="94"/>
      <c r="B465" s="94"/>
      <c r="C465" s="95">
        <f t="shared" ref="C465:M465" si="1283">SUM(C463:C464)</f>
        <v>50091</v>
      </c>
      <c r="D465" s="95">
        <f t="shared" si="1283"/>
        <v>4291</v>
      </c>
      <c r="E465" s="95">
        <f t="shared" si="1283"/>
        <v>3458</v>
      </c>
      <c r="F465" s="95">
        <f t="shared" si="1283"/>
        <v>833</v>
      </c>
      <c r="G465" s="95">
        <f t="shared" si="1283"/>
        <v>45800</v>
      </c>
      <c r="H465" s="95">
        <f t="shared" si="1283"/>
        <v>0</v>
      </c>
      <c r="I465" s="95">
        <f t="shared" si="1283"/>
        <v>0</v>
      </c>
      <c r="J465" s="95">
        <f t="shared" si="1283"/>
        <v>0</v>
      </c>
      <c r="K465" s="95">
        <f t="shared" si="1283"/>
        <v>0</v>
      </c>
      <c r="L465" s="95">
        <f t="shared" si="1283"/>
        <v>0</v>
      </c>
      <c r="M465" s="95">
        <f t="shared" si="1283"/>
        <v>0</v>
      </c>
    </row>
    <row r="466" spans="1:13" s="58" customFormat="1" ht="15.75" customHeight="1" x14ac:dyDescent="0.2">
      <c r="A466" s="54" t="s">
        <v>79</v>
      </c>
      <c r="B466" s="60" t="s">
        <v>230</v>
      </c>
      <c r="C466" s="56">
        <f>SUM(D466,G466,H466:M466)</f>
        <v>29992</v>
      </c>
      <c r="D466" s="56">
        <f>SUM(E466:F466)</f>
        <v>2439</v>
      </c>
      <c r="E466" s="56">
        <v>1965</v>
      </c>
      <c r="F466" s="56">
        <v>474</v>
      </c>
      <c r="G466" s="56">
        <v>27553</v>
      </c>
      <c r="H466" s="56"/>
      <c r="I466" s="56"/>
      <c r="J466" s="56"/>
      <c r="K466" s="57"/>
      <c r="L466" s="57"/>
      <c r="M466" s="57"/>
    </row>
    <row r="467" spans="1:13" s="7" customFormat="1" ht="15.75" customHeight="1" x14ac:dyDescent="0.2">
      <c r="A467" s="25"/>
      <c r="B467" s="25"/>
      <c r="C467" s="27">
        <f>D467+G467+H467+I467+J467+K467+L467+M467</f>
        <v>0</v>
      </c>
      <c r="D467" s="27">
        <f>SUM(E467,F467)</f>
        <v>0</v>
      </c>
      <c r="E467" s="28"/>
      <c r="F467" s="29"/>
      <c r="G467" s="29"/>
      <c r="H467" s="27"/>
      <c r="I467" s="27"/>
      <c r="J467" s="27"/>
      <c r="K467" s="27"/>
      <c r="L467" s="27"/>
      <c r="M467" s="27"/>
    </row>
    <row r="468" spans="1:13" s="7" customFormat="1" ht="15.75" customHeight="1" x14ac:dyDescent="0.2">
      <c r="A468" s="94"/>
      <c r="B468" s="94"/>
      <c r="C468" s="95">
        <f t="shared" ref="C468:M468" si="1284">SUM(C466:C467)</f>
        <v>29992</v>
      </c>
      <c r="D468" s="95">
        <f t="shared" si="1284"/>
        <v>2439</v>
      </c>
      <c r="E468" s="95">
        <f t="shared" si="1284"/>
        <v>1965</v>
      </c>
      <c r="F468" s="95">
        <f t="shared" si="1284"/>
        <v>474</v>
      </c>
      <c r="G468" s="95">
        <f t="shared" si="1284"/>
        <v>27553</v>
      </c>
      <c r="H468" s="95">
        <f t="shared" si="1284"/>
        <v>0</v>
      </c>
      <c r="I468" s="95">
        <f t="shared" si="1284"/>
        <v>0</v>
      </c>
      <c r="J468" s="95">
        <f t="shared" si="1284"/>
        <v>0</v>
      </c>
      <c r="K468" s="95">
        <f t="shared" si="1284"/>
        <v>0</v>
      </c>
      <c r="L468" s="95">
        <f t="shared" si="1284"/>
        <v>0</v>
      </c>
      <c r="M468" s="95">
        <f t="shared" si="1284"/>
        <v>0</v>
      </c>
    </row>
    <row r="469" spans="1:13" s="7" customFormat="1" ht="15.75" customHeight="1" x14ac:dyDescent="0.2">
      <c r="A469" s="25" t="s">
        <v>79</v>
      </c>
      <c r="B469" s="26" t="s">
        <v>77</v>
      </c>
      <c r="C469" s="56">
        <f t="shared" si="1085"/>
        <v>98966</v>
      </c>
      <c r="D469" s="61">
        <f t="shared" si="1106"/>
        <v>19375</v>
      </c>
      <c r="E469" s="61">
        <v>15755</v>
      </c>
      <c r="F469" s="61">
        <v>3620</v>
      </c>
      <c r="G469" s="61">
        <v>73321</v>
      </c>
      <c r="H469" s="61">
        <v>6270</v>
      </c>
      <c r="I469" s="61"/>
      <c r="J469" s="61"/>
      <c r="K469" s="29"/>
      <c r="L469" s="29"/>
      <c r="M469" s="29"/>
    </row>
    <row r="470" spans="1:13" s="7" customFormat="1" ht="15.75" customHeight="1" x14ac:dyDescent="0.2">
      <c r="A470" s="25"/>
      <c r="B470" s="25"/>
      <c r="C470" s="27">
        <f>D470+G470+H470+I470+J470+K470+L470+M470</f>
        <v>16384</v>
      </c>
      <c r="D470" s="27">
        <f>SUM(E470,F470)</f>
        <v>0</v>
      </c>
      <c r="E470" s="28"/>
      <c r="F470" s="29"/>
      <c r="G470" s="29">
        <v>15840</v>
      </c>
      <c r="H470" s="27"/>
      <c r="I470" s="27"/>
      <c r="J470" s="27"/>
      <c r="K470" s="27"/>
      <c r="L470" s="27">
        <v>544</v>
      </c>
      <c r="M470" s="27"/>
    </row>
    <row r="471" spans="1:13" s="7" customFormat="1" ht="15.75" customHeight="1" x14ac:dyDescent="0.2">
      <c r="A471" s="94"/>
      <c r="B471" s="94"/>
      <c r="C471" s="95">
        <f t="shared" ref="C471:M471" si="1285">SUM(C469:C470)</f>
        <v>115350</v>
      </c>
      <c r="D471" s="95">
        <f t="shared" si="1285"/>
        <v>19375</v>
      </c>
      <c r="E471" s="95">
        <f t="shared" si="1285"/>
        <v>15755</v>
      </c>
      <c r="F471" s="95">
        <f t="shared" si="1285"/>
        <v>3620</v>
      </c>
      <c r="G471" s="95">
        <f t="shared" si="1285"/>
        <v>89161</v>
      </c>
      <c r="H471" s="95">
        <f t="shared" si="1285"/>
        <v>6270</v>
      </c>
      <c r="I471" s="95">
        <f t="shared" si="1285"/>
        <v>0</v>
      </c>
      <c r="J471" s="95">
        <f t="shared" si="1285"/>
        <v>0</v>
      </c>
      <c r="K471" s="95">
        <f t="shared" si="1285"/>
        <v>0</v>
      </c>
      <c r="L471" s="95">
        <f t="shared" si="1285"/>
        <v>544</v>
      </c>
      <c r="M471" s="95">
        <f t="shared" si="1285"/>
        <v>0</v>
      </c>
    </row>
    <row r="472" spans="1:13" s="7" customFormat="1" ht="36.75" customHeight="1" x14ac:dyDescent="0.2">
      <c r="A472" s="25" t="s">
        <v>79</v>
      </c>
      <c r="B472" s="26" t="s">
        <v>78</v>
      </c>
      <c r="C472" s="56">
        <f t="shared" si="1085"/>
        <v>334659</v>
      </c>
      <c r="D472" s="61">
        <f t="shared" si="1106"/>
        <v>0</v>
      </c>
      <c r="E472" s="61"/>
      <c r="F472" s="61"/>
      <c r="G472" s="61"/>
      <c r="H472" s="61"/>
      <c r="I472" s="61"/>
      <c r="J472" s="61"/>
      <c r="K472" s="29"/>
      <c r="L472" s="29">
        <v>334659</v>
      </c>
      <c r="M472" s="29"/>
    </row>
    <row r="473" spans="1:13" s="7" customFormat="1" ht="15.75" customHeight="1" x14ac:dyDescent="0.2">
      <c r="A473" s="25"/>
      <c r="B473" s="25"/>
      <c r="C473" s="27">
        <f>D473+G473+H473+I473+J473+K473+L473+M473</f>
        <v>0</v>
      </c>
      <c r="D473" s="27">
        <f>SUM(E473,F473)</f>
        <v>0</v>
      </c>
      <c r="E473" s="28"/>
      <c r="F473" s="29"/>
      <c r="G473" s="29"/>
      <c r="H473" s="27"/>
      <c r="I473" s="27"/>
      <c r="J473" s="27"/>
      <c r="K473" s="27"/>
      <c r="L473" s="27"/>
      <c r="M473" s="27"/>
    </row>
    <row r="474" spans="1:13" s="7" customFormat="1" ht="15.75" customHeight="1" x14ac:dyDescent="0.2">
      <c r="A474" s="94"/>
      <c r="B474" s="94"/>
      <c r="C474" s="95">
        <f t="shared" ref="C474:M474" si="1286">SUM(C472:C473)</f>
        <v>334659</v>
      </c>
      <c r="D474" s="95">
        <f t="shared" si="1286"/>
        <v>0</v>
      </c>
      <c r="E474" s="95">
        <f t="shared" si="1286"/>
        <v>0</v>
      </c>
      <c r="F474" s="95">
        <f t="shared" si="1286"/>
        <v>0</v>
      </c>
      <c r="G474" s="95">
        <f t="shared" si="1286"/>
        <v>0</v>
      </c>
      <c r="H474" s="95">
        <f t="shared" si="1286"/>
        <v>0</v>
      </c>
      <c r="I474" s="95">
        <f t="shared" si="1286"/>
        <v>0</v>
      </c>
      <c r="J474" s="95">
        <f t="shared" si="1286"/>
        <v>0</v>
      </c>
      <c r="K474" s="95">
        <f t="shared" si="1286"/>
        <v>0</v>
      </c>
      <c r="L474" s="95">
        <f t="shared" si="1286"/>
        <v>334659</v>
      </c>
      <c r="M474" s="95">
        <f t="shared" si="1286"/>
        <v>0</v>
      </c>
    </row>
    <row r="475" spans="1:13" s="7" customFormat="1" ht="15.75" customHeight="1" x14ac:dyDescent="0.2">
      <c r="A475" s="54" t="s">
        <v>79</v>
      </c>
      <c r="B475" s="55" t="s">
        <v>199</v>
      </c>
      <c r="C475" s="56">
        <f>SUM(D475,G475,H475:M475)</f>
        <v>2739260</v>
      </c>
      <c r="D475" s="56">
        <f>SUM(E475:F475)</f>
        <v>0</v>
      </c>
      <c r="E475" s="56"/>
      <c r="F475" s="56"/>
      <c r="G475" s="56"/>
      <c r="H475" s="56"/>
      <c r="I475" s="56"/>
      <c r="J475" s="56">
        <v>2739260</v>
      </c>
      <c r="K475" s="57"/>
      <c r="L475" s="57"/>
      <c r="M475" s="57"/>
    </row>
    <row r="476" spans="1:13" s="7" customFormat="1" ht="15.75" customHeight="1" x14ac:dyDescent="0.2">
      <c r="A476" s="25"/>
      <c r="B476" s="25"/>
      <c r="C476" s="27">
        <f>D476+G476+H476+I476+J476+K476+L476+M476</f>
        <v>720277</v>
      </c>
      <c r="D476" s="27">
        <f>SUM(E476,F476)</f>
        <v>0</v>
      </c>
      <c r="E476" s="28"/>
      <c r="F476" s="29"/>
      <c r="G476" s="29"/>
      <c r="H476" s="27"/>
      <c r="I476" s="27"/>
      <c r="J476" s="27">
        <v>720277</v>
      </c>
      <c r="K476" s="27"/>
      <c r="L476" s="27"/>
      <c r="M476" s="27"/>
    </row>
    <row r="477" spans="1:13" s="7" customFormat="1" ht="15.75" customHeight="1" x14ac:dyDescent="0.2">
      <c r="A477" s="94"/>
      <c r="B477" s="94"/>
      <c r="C477" s="95">
        <f t="shared" ref="C477:M477" si="1287">SUM(C475:C476)</f>
        <v>3459537</v>
      </c>
      <c r="D477" s="95">
        <f t="shared" si="1287"/>
        <v>0</v>
      </c>
      <c r="E477" s="95">
        <f t="shared" si="1287"/>
        <v>0</v>
      </c>
      <c r="F477" s="95">
        <f t="shared" si="1287"/>
        <v>0</v>
      </c>
      <c r="G477" s="95">
        <f t="shared" si="1287"/>
        <v>0</v>
      </c>
      <c r="H477" s="95">
        <f t="shared" si="1287"/>
        <v>0</v>
      </c>
      <c r="I477" s="95">
        <f t="shared" si="1287"/>
        <v>0</v>
      </c>
      <c r="J477" s="95">
        <f t="shared" si="1287"/>
        <v>3459537</v>
      </c>
      <c r="K477" s="95">
        <f t="shared" si="1287"/>
        <v>0</v>
      </c>
      <c r="L477" s="95">
        <f t="shared" si="1287"/>
        <v>0</v>
      </c>
      <c r="M477" s="95">
        <f t="shared" si="1287"/>
        <v>0</v>
      </c>
    </row>
    <row r="478" spans="1:13" s="7" customFormat="1" ht="15.75" customHeight="1" x14ac:dyDescent="0.2">
      <c r="A478" s="25" t="s">
        <v>75</v>
      </c>
      <c r="B478" s="26" t="s">
        <v>81</v>
      </c>
      <c r="C478" s="56">
        <f>SUM(D478,G478,H478:M478)</f>
        <v>420568</v>
      </c>
      <c r="D478" s="29">
        <f>SUM(E478:F478)</f>
        <v>183903</v>
      </c>
      <c r="E478" s="29">
        <v>144898</v>
      </c>
      <c r="F478" s="29">
        <v>39005</v>
      </c>
      <c r="G478" s="29">
        <v>159080</v>
      </c>
      <c r="H478" s="29"/>
      <c r="I478" s="29"/>
      <c r="J478" s="29">
        <v>11387</v>
      </c>
      <c r="K478" s="29">
        <v>66198</v>
      </c>
      <c r="L478" s="29"/>
      <c r="M478" s="29"/>
    </row>
    <row r="479" spans="1:13" s="7" customFormat="1" ht="15.75" customHeight="1" x14ac:dyDescent="0.2">
      <c r="A479" s="25"/>
      <c r="B479" s="25"/>
      <c r="C479" s="27">
        <f>D479+G479+H479+I479+J479+K479+L479+M479</f>
        <v>3429</v>
      </c>
      <c r="D479" s="27">
        <f>SUM(E479,F479)</f>
        <v>0</v>
      </c>
      <c r="E479" s="28"/>
      <c r="F479" s="29"/>
      <c r="G479" s="29">
        <v>3429</v>
      </c>
      <c r="H479" s="27"/>
      <c r="I479" s="27"/>
      <c r="J479" s="27"/>
      <c r="K479" s="27"/>
      <c r="L479" s="27"/>
      <c r="M479" s="27"/>
    </row>
    <row r="480" spans="1:13" s="7" customFormat="1" ht="15.75" customHeight="1" x14ac:dyDescent="0.2">
      <c r="A480" s="94"/>
      <c r="B480" s="94"/>
      <c r="C480" s="95">
        <f t="shared" ref="C480:M480" si="1288">SUM(C478:C479)</f>
        <v>423997</v>
      </c>
      <c r="D480" s="95">
        <f t="shared" si="1288"/>
        <v>183903</v>
      </c>
      <c r="E480" s="95">
        <f t="shared" si="1288"/>
        <v>144898</v>
      </c>
      <c r="F480" s="95">
        <f t="shared" si="1288"/>
        <v>39005</v>
      </c>
      <c r="G480" s="95">
        <f t="shared" si="1288"/>
        <v>162509</v>
      </c>
      <c r="H480" s="95">
        <f t="shared" si="1288"/>
        <v>0</v>
      </c>
      <c r="I480" s="95">
        <f t="shared" si="1288"/>
        <v>0</v>
      </c>
      <c r="J480" s="95">
        <f t="shared" si="1288"/>
        <v>11387</v>
      </c>
      <c r="K480" s="95">
        <f t="shared" si="1288"/>
        <v>66198</v>
      </c>
      <c r="L480" s="95">
        <f t="shared" si="1288"/>
        <v>0</v>
      </c>
      <c r="M480" s="95">
        <f t="shared" si="1288"/>
        <v>0</v>
      </c>
    </row>
    <row r="481" spans="1:13" s="7" customFormat="1" ht="15.75" customHeight="1" x14ac:dyDescent="0.2">
      <c r="A481" s="25" t="s">
        <v>79</v>
      </c>
      <c r="B481" s="50" t="s">
        <v>228</v>
      </c>
      <c r="C481" s="56">
        <f>SUM(D481,G481,H481:M481)</f>
        <v>363000</v>
      </c>
      <c r="D481" s="29">
        <f>SUM(E481:F481)</f>
        <v>0</v>
      </c>
      <c r="E481" s="29"/>
      <c r="F481" s="29"/>
      <c r="G481" s="29"/>
      <c r="H481" s="29"/>
      <c r="I481" s="29"/>
      <c r="J481" s="29">
        <v>363000</v>
      </c>
      <c r="K481" s="29"/>
      <c r="L481" s="29"/>
      <c r="M481" s="29"/>
    </row>
    <row r="482" spans="1:13" s="7" customFormat="1" ht="18.75" customHeight="1" x14ac:dyDescent="0.2">
      <c r="A482" s="25"/>
      <c r="B482" s="25"/>
      <c r="C482" s="27">
        <f>D482+G482+H482+I482+J482+K482+L482+M482</f>
        <v>-123667</v>
      </c>
      <c r="D482" s="27">
        <f>SUM(E482,F482)</f>
        <v>0</v>
      </c>
      <c r="E482" s="28"/>
      <c r="F482" s="29"/>
      <c r="G482" s="29">
        <v>239333</v>
      </c>
      <c r="H482" s="27"/>
      <c r="I482" s="27"/>
      <c r="J482" s="27">
        <v>-363000</v>
      </c>
      <c r="K482" s="27"/>
      <c r="L482" s="27"/>
      <c r="M482" s="27"/>
    </row>
    <row r="483" spans="1:13" s="7" customFormat="1" ht="15.75" customHeight="1" x14ac:dyDescent="0.2">
      <c r="A483" s="94"/>
      <c r="B483" s="94"/>
      <c r="C483" s="95">
        <f t="shared" ref="C483:M483" si="1289">SUM(C481:C482)</f>
        <v>239333</v>
      </c>
      <c r="D483" s="95">
        <f t="shared" si="1289"/>
        <v>0</v>
      </c>
      <c r="E483" s="95">
        <f t="shared" si="1289"/>
        <v>0</v>
      </c>
      <c r="F483" s="95">
        <f t="shared" si="1289"/>
        <v>0</v>
      </c>
      <c r="G483" s="95">
        <f t="shared" si="1289"/>
        <v>239333</v>
      </c>
      <c r="H483" s="95">
        <f t="shared" si="1289"/>
        <v>0</v>
      </c>
      <c r="I483" s="95">
        <f t="shared" si="1289"/>
        <v>0</v>
      </c>
      <c r="J483" s="95">
        <f t="shared" si="1289"/>
        <v>0</v>
      </c>
      <c r="K483" s="95">
        <f t="shared" si="1289"/>
        <v>0</v>
      </c>
      <c r="L483" s="95">
        <f t="shared" si="1289"/>
        <v>0</v>
      </c>
      <c r="M483" s="95">
        <f t="shared" si="1289"/>
        <v>0</v>
      </c>
    </row>
    <row r="484" spans="1:13" s="7" customFormat="1" ht="24.75" customHeight="1" x14ac:dyDescent="0.2">
      <c r="A484" s="25" t="s">
        <v>79</v>
      </c>
      <c r="B484" s="57" t="s">
        <v>200</v>
      </c>
      <c r="C484" s="56">
        <f>SUM(D484,G484,H484:M484)</f>
        <v>41530</v>
      </c>
      <c r="D484" s="29">
        <f>SUM(E484:F484)</f>
        <v>24893</v>
      </c>
      <c r="E484" s="56">
        <v>20060</v>
      </c>
      <c r="F484" s="56">
        <v>4833</v>
      </c>
      <c r="G484" s="56">
        <v>16637</v>
      </c>
      <c r="H484" s="56"/>
      <c r="I484" s="56"/>
      <c r="J484" s="56"/>
      <c r="K484" s="57"/>
      <c r="L484" s="57"/>
      <c r="M484" s="57"/>
    </row>
    <row r="485" spans="1:13" s="7" customFormat="1" ht="15.75" customHeight="1" x14ac:dyDescent="0.2">
      <c r="A485" s="25"/>
      <c r="B485" s="25"/>
      <c r="C485" s="27">
        <f>D485+G485+H485+I485+J485+K485+L485+M485</f>
        <v>0</v>
      </c>
      <c r="D485" s="27">
        <f>SUM(E485,F485)</f>
        <v>0</v>
      </c>
      <c r="E485" s="28"/>
      <c r="F485" s="29"/>
      <c r="G485" s="29"/>
      <c r="H485" s="27"/>
      <c r="I485" s="27"/>
      <c r="J485" s="27"/>
      <c r="K485" s="27"/>
      <c r="L485" s="27"/>
      <c r="M485" s="27"/>
    </row>
    <row r="486" spans="1:13" s="7" customFormat="1" ht="15.75" customHeight="1" x14ac:dyDescent="0.2">
      <c r="A486" s="94"/>
      <c r="B486" s="94"/>
      <c r="C486" s="95">
        <f t="shared" ref="C486:M486" si="1290">SUM(C484:C485)</f>
        <v>41530</v>
      </c>
      <c r="D486" s="95">
        <f t="shared" si="1290"/>
        <v>24893</v>
      </c>
      <c r="E486" s="95">
        <f t="shared" si="1290"/>
        <v>20060</v>
      </c>
      <c r="F486" s="95">
        <f t="shared" si="1290"/>
        <v>4833</v>
      </c>
      <c r="G486" s="95">
        <f t="shared" si="1290"/>
        <v>16637</v>
      </c>
      <c r="H486" s="95">
        <f t="shared" si="1290"/>
        <v>0</v>
      </c>
      <c r="I486" s="95">
        <f t="shared" si="1290"/>
        <v>0</v>
      </c>
      <c r="J486" s="95">
        <f t="shared" si="1290"/>
        <v>0</v>
      </c>
      <c r="K486" s="95">
        <f t="shared" si="1290"/>
        <v>0</v>
      </c>
      <c r="L486" s="95">
        <f t="shared" si="1290"/>
        <v>0</v>
      </c>
      <c r="M486" s="95">
        <f t="shared" si="1290"/>
        <v>0</v>
      </c>
    </row>
    <row r="487" spans="1:13" s="7" customFormat="1" ht="24.75" customHeight="1" x14ac:dyDescent="0.2">
      <c r="A487" s="25" t="s">
        <v>79</v>
      </c>
      <c r="B487" s="26" t="s">
        <v>154</v>
      </c>
      <c r="C487" s="56">
        <f t="shared" si="1085"/>
        <v>204833</v>
      </c>
      <c r="D487" s="29">
        <f t="shared" si="1106"/>
        <v>132220</v>
      </c>
      <c r="E487" s="29">
        <v>106738</v>
      </c>
      <c r="F487" s="29">
        <v>25482</v>
      </c>
      <c r="G487" s="29">
        <v>68853</v>
      </c>
      <c r="H487" s="29"/>
      <c r="I487" s="29"/>
      <c r="J487" s="29">
        <v>3760</v>
      </c>
      <c r="K487" s="29"/>
      <c r="L487" s="29"/>
      <c r="M487" s="29"/>
    </row>
    <row r="488" spans="1:13" s="7" customFormat="1" ht="15.75" customHeight="1" x14ac:dyDescent="0.2">
      <c r="A488" s="25"/>
      <c r="B488" s="25"/>
      <c r="C488" s="27">
        <f>D488+G488+H488+I488+J488+K488+L488+M488</f>
        <v>0</v>
      </c>
      <c r="D488" s="27">
        <f>SUM(E488,F488)</f>
        <v>0</v>
      </c>
      <c r="E488" s="28"/>
      <c r="F488" s="29"/>
      <c r="G488" s="29"/>
      <c r="H488" s="27"/>
      <c r="I488" s="27"/>
      <c r="J488" s="27"/>
      <c r="K488" s="27"/>
      <c r="L488" s="27"/>
      <c r="M488" s="27"/>
    </row>
    <row r="489" spans="1:13" s="7" customFormat="1" ht="15.75" customHeight="1" x14ac:dyDescent="0.2">
      <c r="A489" s="94"/>
      <c r="B489" s="94"/>
      <c r="C489" s="95">
        <f t="shared" ref="C489:M489" si="1291">SUM(C487:C488)</f>
        <v>204833</v>
      </c>
      <c r="D489" s="95">
        <f t="shared" si="1291"/>
        <v>132220</v>
      </c>
      <c r="E489" s="95">
        <f t="shared" si="1291"/>
        <v>106738</v>
      </c>
      <c r="F489" s="95">
        <f t="shared" si="1291"/>
        <v>25482</v>
      </c>
      <c r="G489" s="95">
        <f t="shared" si="1291"/>
        <v>68853</v>
      </c>
      <c r="H489" s="95">
        <f t="shared" si="1291"/>
        <v>0</v>
      </c>
      <c r="I489" s="95">
        <f t="shared" si="1291"/>
        <v>0</v>
      </c>
      <c r="J489" s="95">
        <f t="shared" si="1291"/>
        <v>3760</v>
      </c>
      <c r="K489" s="95">
        <f t="shared" si="1291"/>
        <v>0</v>
      </c>
      <c r="L489" s="95">
        <f t="shared" si="1291"/>
        <v>0</v>
      </c>
      <c r="M489" s="95">
        <f t="shared" si="1291"/>
        <v>0</v>
      </c>
    </row>
    <row r="490" spans="1:13" s="58" customFormat="1" ht="15.75" customHeight="1" x14ac:dyDescent="0.2">
      <c r="A490" s="25" t="s">
        <v>79</v>
      </c>
      <c r="B490" s="57" t="s">
        <v>165</v>
      </c>
      <c r="C490" s="56">
        <f>SUM(D490,G490,H490:M490)</f>
        <v>48918</v>
      </c>
      <c r="D490" s="29">
        <f>SUM(E490:F490)</f>
        <v>24818</v>
      </c>
      <c r="E490" s="56">
        <v>20000</v>
      </c>
      <c r="F490" s="56">
        <v>4818</v>
      </c>
      <c r="G490" s="56">
        <v>15100</v>
      </c>
      <c r="H490" s="57"/>
      <c r="I490" s="57"/>
      <c r="J490" s="57"/>
      <c r="K490" s="57">
        <v>9000</v>
      </c>
      <c r="L490" s="57"/>
      <c r="M490" s="57"/>
    </row>
    <row r="491" spans="1:13" s="7" customFormat="1" ht="15.75" customHeight="1" x14ac:dyDescent="0.2">
      <c r="A491" s="25"/>
      <c r="B491" s="25"/>
      <c r="C491" s="27">
        <f>D491+G491+H491+I491+J491+K491+L491+M491</f>
        <v>0</v>
      </c>
      <c r="D491" s="27">
        <f>SUM(E491,F491)</f>
        <v>0</v>
      </c>
      <c r="E491" s="28"/>
      <c r="F491" s="29"/>
      <c r="G491" s="29"/>
      <c r="H491" s="27"/>
      <c r="I491" s="27"/>
      <c r="J491" s="27"/>
      <c r="K491" s="27"/>
      <c r="L491" s="27"/>
      <c r="M491" s="27"/>
    </row>
    <row r="492" spans="1:13" s="7" customFormat="1" ht="15.75" customHeight="1" x14ac:dyDescent="0.2">
      <c r="A492" s="94"/>
      <c r="B492" s="94"/>
      <c r="C492" s="95">
        <f t="shared" ref="C492:M492" si="1292">SUM(C490:C491)</f>
        <v>48918</v>
      </c>
      <c r="D492" s="95">
        <f t="shared" si="1292"/>
        <v>24818</v>
      </c>
      <c r="E492" s="95">
        <f t="shared" si="1292"/>
        <v>20000</v>
      </c>
      <c r="F492" s="95">
        <f t="shared" si="1292"/>
        <v>4818</v>
      </c>
      <c r="G492" s="95">
        <f t="shared" si="1292"/>
        <v>15100</v>
      </c>
      <c r="H492" s="95">
        <f t="shared" si="1292"/>
        <v>0</v>
      </c>
      <c r="I492" s="95">
        <f t="shared" si="1292"/>
        <v>0</v>
      </c>
      <c r="J492" s="95">
        <f t="shared" si="1292"/>
        <v>0</v>
      </c>
      <c r="K492" s="95">
        <f t="shared" si="1292"/>
        <v>9000</v>
      </c>
      <c r="L492" s="95">
        <f t="shared" si="1292"/>
        <v>0</v>
      </c>
      <c r="M492" s="95">
        <f t="shared" si="1292"/>
        <v>0</v>
      </c>
    </row>
    <row r="493" spans="1:13" s="58" customFormat="1" ht="15.75" customHeight="1" x14ac:dyDescent="0.2">
      <c r="A493" s="25" t="s">
        <v>79</v>
      </c>
      <c r="B493" s="57" t="s">
        <v>205</v>
      </c>
      <c r="C493" s="56">
        <f t="shared" si="1085"/>
        <v>187944</v>
      </c>
      <c r="D493" s="29">
        <f t="shared" si="1106"/>
        <v>4750</v>
      </c>
      <c r="E493" s="56">
        <v>3827</v>
      </c>
      <c r="F493" s="56">
        <v>923</v>
      </c>
      <c r="G493" s="56">
        <v>9932</v>
      </c>
      <c r="H493" s="56"/>
      <c r="I493" s="56"/>
      <c r="J493" s="56">
        <v>4500</v>
      </c>
      <c r="K493" s="57"/>
      <c r="L493" s="57">
        <v>168762</v>
      </c>
      <c r="M493" s="57"/>
    </row>
    <row r="494" spans="1:13" s="7" customFormat="1" ht="15.75" customHeight="1" x14ac:dyDescent="0.2">
      <c r="A494" s="25"/>
      <c r="B494" s="25"/>
      <c r="C494" s="27">
        <f>D494+G494+H494+I494+J494+K494+L494+M494</f>
        <v>0</v>
      </c>
      <c r="D494" s="27">
        <f>SUM(E494,F494)</f>
        <v>0</v>
      </c>
      <c r="E494" s="28"/>
      <c r="F494" s="29"/>
      <c r="G494" s="29"/>
      <c r="H494" s="27"/>
      <c r="I494" s="27"/>
      <c r="J494" s="27"/>
      <c r="K494" s="27"/>
      <c r="L494" s="27"/>
      <c r="M494" s="27"/>
    </row>
    <row r="495" spans="1:13" s="7" customFormat="1" ht="15.75" customHeight="1" x14ac:dyDescent="0.2">
      <c r="A495" s="94"/>
      <c r="B495" s="94"/>
      <c r="C495" s="95">
        <f t="shared" ref="C495:M495" si="1293">SUM(C493:C494)</f>
        <v>187944</v>
      </c>
      <c r="D495" s="95">
        <f t="shared" si="1293"/>
        <v>4750</v>
      </c>
      <c r="E495" s="95">
        <f t="shared" si="1293"/>
        <v>3827</v>
      </c>
      <c r="F495" s="95">
        <f t="shared" si="1293"/>
        <v>923</v>
      </c>
      <c r="G495" s="95">
        <f t="shared" si="1293"/>
        <v>9932</v>
      </c>
      <c r="H495" s="95">
        <f t="shared" si="1293"/>
        <v>0</v>
      </c>
      <c r="I495" s="95">
        <f t="shared" si="1293"/>
        <v>0</v>
      </c>
      <c r="J495" s="95">
        <f t="shared" si="1293"/>
        <v>4500</v>
      </c>
      <c r="K495" s="95">
        <f t="shared" si="1293"/>
        <v>0</v>
      </c>
      <c r="L495" s="95">
        <f t="shared" si="1293"/>
        <v>168762</v>
      </c>
      <c r="M495" s="95">
        <f t="shared" si="1293"/>
        <v>0</v>
      </c>
    </row>
    <row r="496" spans="1:13" s="58" customFormat="1" ht="15.75" customHeight="1" x14ac:dyDescent="0.2">
      <c r="A496" s="25" t="s">
        <v>233</v>
      </c>
      <c r="B496" s="57" t="s">
        <v>234</v>
      </c>
      <c r="C496" s="56">
        <f t="shared" si="1085"/>
        <v>137809</v>
      </c>
      <c r="D496" s="29">
        <f t="shared" si="1106"/>
        <v>28673</v>
      </c>
      <c r="E496" s="56">
        <v>23107</v>
      </c>
      <c r="F496" s="56">
        <v>5566</v>
      </c>
      <c r="G496" s="56">
        <v>29232</v>
      </c>
      <c r="H496" s="56"/>
      <c r="I496" s="56"/>
      <c r="J496" s="56">
        <v>29685</v>
      </c>
      <c r="K496" s="57"/>
      <c r="L496" s="57">
        <v>50219</v>
      </c>
      <c r="M496" s="57"/>
    </row>
    <row r="497" spans="1:13" s="7" customFormat="1" ht="15.75" customHeight="1" x14ac:dyDescent="0.2">
      <c r="A497" s="25"/>
      <c r="B497" s="25"/>
      <c r="C497" s="27">
        <f>D497+G497+H497+I497+J497+K497+L497+M497</f>
        <v>0</v>
      </c>
      <c r="D497" s="27">
        <f>SUM(E497,F497)</f>
        <v>0</v>
      </c>
      <c r="E497" s="28"/>
      <c r="F497" s="29"/>
      <c r="G497" s="29"/>
      <c r="H497" s="27"/>
      <c r="I497" s="27"/>
      <c r="J497" s="27"/>
      <c r="K497" s="27"/>
      <c r="L497" s="27"/>
      <c r="M497" s="27"/>
    </row>
    <row r="498" spans="1:13" s="7" customFormat="1" ht="15.75" customHeight="1" x14ac:dyDescent="0.2">
      <c r="A498" s="94"/>
      <c r="B498" s="94"/>
      <c r="C498" s="95">
        <f t="shared" ref="C498:M498" si="1294">SUM(C496:C497)</f>
        <v>137809</v>
      </c>
      <c r="D498" s="95">
        <f t="shared" si="1294"/>
        <v>28673</v>
      </c>
      <c r="E498" s="95">
        <f t="shared" si="1294"/>
        <v>23107</v>
      </c>
      <c r="F498" s="95">
        <f t="shared" si="1294"/>
        <v>5566</v>
      </c>
      <c r="G498" s="95">
        <f t="shared" si="1294"/>
        <v>29232</v>
      </c>
      <c r="H498" s="95">
        <f t="shared" si="1294"/>
        <v>0</v>
      </c>
      <c r="I498" s="95">
        <f t="shared" si="1294"/>
        <v>0</v>
      </c>
      <c r="J498" s="95">
        <f t="shared" si="1294"/>
        <v>29685</v>
      </c>
      <c r="K498" s="95">
        <f t="shared" si="1294"/>
        <v>0</v>
      </c>
      <c r="L498" s="95">
        <f t="shared" si="1294"/>
        <v>50219</v>
      </c>
      <c r="M498" s="95">
        <f t="shared" si="1294"/>
        <v>0</v>
      </c>
    </row>
    <row r="499" spans="1:13" s="58" customFormat="1" ht="15.75" customHeight="1" x14ac:dyDescent="0.2">
      <c r="A499" s="25" t="s">
        <v>79</v>
      </c>
      <c r="B499" s="57" t="s">
        <v>231</v>
      </c>
      <c r="C499" s="56">
        <f t="shared" ref="C499" si="1295">SUM(D499,G499,H499:M499)</f>
        <v>25972</v>
      </c>
      <c r="D499" s="29">
        <f t="shared" ref="D499" si="1296">SUM(E499:F499)</f>
        <v>282</v>
      </c>
      <c r="E499" s="56">
        <v>229</v>
      </c>
      <c r="F499" s="56">
        <v>53</v>
      </c>
      <c r="G499" s="56">
        <v>25690</v>
      </c>
      <c r="H499" s="56"/>
      <c r="I499" s="56"/>
      <c r="J499" s="56"/>
      <c r="K499" s="57"/>
      <c r="L499" s="57"/>
      <c r="M499" s="57"/>
    </row>
    <row r="500" spans="1:13" s="7" customFormat="1" ht="15.75" customHeight="1" x14ac:dyDescent="0.2">
      <c r="A500" s="25"/>
      <c r="B500" s="25"/>
      <c r="C500" s="27">
        <f>D500+G500+H500+I500+J500+K500+L500+M500</f>
        <v>0</v>
      </c>
      <c r="D500" s="27">
        <f>SUM(E500,F500)</f>
        <v>0</v>
      </c>
      <c r="E500" s="28"/>
      <c r="F500" s="29"/>
      <c r="G500" s="29"/>
      <c r="H500" s="27"/>
      <c r="I500" s="27"/>
      <c r="J500" s="27"/>
      <c r="K500" s="27"/>
      <c r="L500" s="27"/>
      <c r="M500" s="27"/>
    </row>
    <row r="501" spans="1:13" s="7" customFormat="1" ht="15.75" customHeight="1" x14ac:dyDescent="0.2">
      <c r="A501" s="94"/>
      <c r="B501" s="94"/>
      <c r="C501" s="95">
        <f t="shared" ref="C501:M501" si="1297">SUM(C499:C500)</f>
        <v>25972</v>
      </c>
      <c r="D501" s="95">
        <f t="shared" si="1297"/>
        <v>282</v>
      </c>
      <c r="E501" s="95">
        <f t="shared" si="1297"/>
        <v>229</v>
      </c>
      <c r="F501" s="95">
        <f t="shared" si="1297"/>
        <v>53</v>
      </c>
      <c r="G501" s="95">
        <f t="shared" si="1297"/>
        <v>25690</v>
      </c>
      <c r="H501" s="95">
        <f t="shared" si="1297"/>
        <v>0</v>
      </c>
      <c r="I501" s="95">
        <f t="shared" si="1297"/>
        <v>0</v>
      </c>
      <c r="J501" s="95">
        <f t="shared" si="1297"/>
        <v>0</v>
      </c>
      <c r="K501" s="95">
        <f t="shared" si="1297"/>
        <v>0</v>
      </c>
      <c r="L501" s="95">
        <f t="shared" si="1297"/>
        <v>0</v>
      </c>
      <c r="M501" s="95">
        <f t="shared" si="1297"/>
        <v>0</v>
      </c>
    </row>
    <row r="502" spans="1:13" s="58" customFormat="1" ht="15.75" customHeight="1" x14ac:dyDescent="0.2">
      <c r="A502" s="62" t="s">
        <v>79</v>
      </c>
      <c r="B502" s="57" t="s">
        <v>255</v>
      </c>
      <c r="C502" s="56">
        <f t="shared" si="1085"/>
        <v>0</v>
      </c>
      <c r="D502" s="29">
        <f t="shared" si="1106"/>
        <v>0</v>
      </c>
      <c r="E502" s="56"/>
      <c r="F502" s="56"/>
      <c r="G502" s="56"/>
      <c r="H502" s="56"/>
      <c r="I502" s="56"/>
      <c r="J502" s="56"/>
      <c r="K502" s="57"/>
      <c r="L502" s="57"/>
      <c r="M502" s="57"/>
    </row>
    <row r="503" spans="1:13" s="7" customFormat="1" ht="15.75" customHeight="1" x14ac:dyDescent="0.2">
      <c r="A503" s="25"/>
      <c r="B503" s="25"/>
      <c r="C503" s="27">
        <f>D503+G503+H503+I503+J503+K503+L503+M503</f>
        <v>14394</v>
      </c>
      <c r="D503" s="27">
        <f>SUM(E503,F503)</f>
        <v>0</v>
      </c>
      <c r="E503" s="28"/>
      <c r="F503" s="29"/>
      <c r="G503" s="29">
        <v>14394</v>
      </c>
      <c r="H503" s="27"/>
      <c r="I503" s="27"/>
      <c r="J503" s="27"/>
      <c r="K503" s="27"/>
      <c r="L503" s="27"/>
      <c r="M503" s="27"/>
    </row>
    <row r="504" spans="1:13" s="7" customFormat="1" ht="15.75" customHeight="1" x14ac:dyDescent="0.2">
      <c r="A504" s="94"/>
      <c r="B504" s="94"/>
      <c r="C504" s="95">
        <f t="shared" ref="C504:M504" si="1298">SUM(C502:C503)</f>
        <v>14394</v>
      </c>
      <c r="D504" s="95">
        <f t="shared" si="1298"/>
        <v>0</v>
      </c>
      <c r="E504" s="95">
        <f t="shared" si="1298"/>
        <v>0</v>
      </c>
      <c r="F504" s="95">
        <f t="shared" si="1298"/>
        <v>0</v>
      </c>
      <c r="G504" s="95">
        <f t="shared" si="1298"/>
        <v>14394</v>
      </c>
      <c r="H504" s="95">
        <f t="shared" si="1298"/>
        <v>0</v>
      </c>
      <c r="I504" s="95">
        <f t="shared" si="1298"/>
        <v>0</v>
      </c>
      <c r="J504" s="95">
        <f t="shared" si="1298"/>
        <v>0</v>
      </c>
      <c r="K504" s="95">
        <f t="shared" si="1298"/>
        <v>0</v>
      </c>
      <c r="L504" s="95">
        <f t="shared" si="1298"/>
        <v>0</v>
      </c>
      <c r="M504" s="95">
        <f t="shared" si="1298"/>
        <v>0</v>
      </c>
    </row>
    <row r="505" spans="1:13" s="58" customFormat="1" ht="24" customHeight="1" x14ac:dyDescent="0.2">
      <c r="A505" s="79" t="s">
        <v>62</v>
      </c>
      <c r="B505" s="80" t="s">
        <v>243</v>
      </c>
      <c r="C505" s="81">
        <f t="shared" si="1085"/>
        <v>0</v>
      </c>
      <c r="D505" s="31">
        <f t="shared" si="1106"/>
        <v>0</v>
      </c>
      <c r="E505" s="88"/>
      <c r="F505" s="88"/>
      <c r="G505" s="81"/>
      <c r="H505" s="81"/>
      <c r="I505" s="81"/>
      <c r="J505" s="81"/>
      <c r="K505" s="80"/>
      <c r="L505" s="80"/>
      <c r="M505" s="80"/>
    </row>
    <row r="506" spans="1:13" s="7" customFormat="1" ht="15.75" customHeight="1" x14ac:dyDescent="0.2">
      <c r="A506" s="25"/>
      <c r="B506" s="25"/>
      <c r="C506" s="27">
        <f>D506+G506+H506+I506+J506+K506+L506+M506</f>
        <v>0</v>
      </c>
      <c r="D506" s="27">
        <f>SUM(E506,F506)</f>
        <v>0</v>
      </c>
      <c r="E506" s="28"/>
      <c r="F506" s="29"/>
      <c r="G506" s="29"/>
      <c r="H506" s="27"/>
      <c r="I506" s="27"/>
      <c r="J506" s="27"/>
      <c r="K506" s="27"/>
      <c r="L506" s="27"/>
      <c r="M506" s="27"/>
    </row>
    <row r="507" spans="1:13" s="7" customFormat="1" ht="15.75" customHeight="1" x14ac:dyDescent="0.2">
      <c r="A507" s="94"/>
      <c r="B507" s="94"/>
      <c r="C507" s="95">
        <f t="shared" ref="C507:M507" si="1299">SUM(C505:C506)</f>
        <v>0</v>
      </c>
      <c r="D507" s="95">
        <f t="shared" si="1299"/>
        <v>0</v>
      </c>
      <c r="E507" s="95">
        <f t="shared" si="1299"/>
        <v>0</v>
      </c>
      <c r="F507" s="95">
        <f t="shared" si="1299"/>
        <v>0</v>
      </c>
      <c r="G507" s="95">
        <f t="shared" si="1299"/>
        <v>0</v>
      </c>
      <c r="H507" s="95">
        <f t="shared" si="1299"/>
        <v>0</v>
      </c>
      <c r="I507" s="95">
        <f t="shared" si="1299"/>
        <v>0</v>
      </c>
      <c r="J507" s="95">
        <f t="shared" si="1299"/>
        <v>0</v>
      </c>
      <c r="K507" s="95">
        <f t="shared" si="1299"/>
        <v>0</v>
      </c>
      <c r="L507" s="95">
        <f t="shared" si="1299"/>
        <v>0</v>
      </c>
      <c r="M507" s="95">
        <f t="shared" si="1299"/>
        <v>0</v>
      </c>
    </row>
    <row r="508" spans="1:13" s="58" customFormat="1" ht="15.75" customHeight="1" x14ac:dyDescent="0.2">
      <c r="A508" s="63" t="s">
        <v>62</v>
      </c>
      <c r="B508" s="57" t="s">
        <v>201</v>
      </c>
      <c r="C508" s="56">
        <f t="shared" ref="C508" si="1300">SUM(D508,G508,H508:M508)</f>
        <v>3613806</v>
      </c>
      <c r="D508" s="29">
        <f t="shared" ref="D508" si="1301">SUM(E508:F508)</f>
        <v>0</v>
      </c>
      <c r="E508" s="56"/>
      <c r="F508" s="56"/>
      <c r="G508" s="56"/>
      <c r="H508" s="56"/>
      <c r="I508" s="56"/>
      <c r="J508" s="56">
        <v>3613806</v>
      </c>
      <c r="K508" s="57"/>
      <c r="L508" s="57"/>
      <c r="M508" s="57"/>
    </row>
    <row r="509" spans="1:13" s="7" customFormat="1" ht="15.75" customHeight="1" x14ac:dyDescent="0.2">
      <c r="A509" s="25"/>
      <c r="B509" s="25"/>
      <c r="C509" s="27">
        <f>D509+G509+H509+I509+J509+K509+L509+M509</f>
        <v>163480</v>
      </c>
      <c r="D509" s="27">
        <f>SUM(E509,F509)</f>
        <v>0</v>
      </c>
      <c r="E509" s="28"/>
      <c r="F509" s="29"/>
      <c r="G509" s="29"/>
      <c r="H509" s="27"/>
      <c r="I509" s="27"/>
      <c r="J509" s="27">
        <v>163480</v>
      </c>
      <c r="K509" s="27"/>
      <c r="L509" s="27"/>
      <c r="M509" s="27"/>
    </row>
    <row r="510" spans="1:13" s="7" customFormat="1" ht="15.75" customHeight="1" x14ac:dyDescent="0.2">
      <c r="A510" s="94"/>
      <c r="B510" s="94"/>
      <c r="C510" s="95">
        <f t="shared" ref="C510:M510" si="1302">SUM(C508:C509)</f>
        <v>3777286</v>
      </c>
      <c r="D510" s="95">
        <f t="shared" si="1302"/>
        <v>0</v>
      </c>
      <c r="E510" s="95">
        <f t="shared" si="1302"/>
        <v>0</v>
      </c>
      <c r="F510" s="95">
        <f t="shared" si="1302"/>
        <v>0</v>
      </c>
      <c r="G510" s="95">
        <f t="shared" si="1302"/>
        <v>0</v>
      </c>
      <c r="H510" s="95">
        <f t="shared" si="1302"/>
        <v>0</v>
      </c>
      <c r="I510" s="95">
        <f t="shared" si="1302"/>
        <v>0</v>
      </c>
      <c r="J510" s="95">
        <f t="shared" si="1302"/>
        <v>3777286</v>
      </c>
      <c r="K510" s="95">
        <f t="shared" si="1302"/>
        <v>0</v>
      </c>
      <c r="L510" s="95">
        <f t="shared" si="1302"/>
        <v>0</v>
      </c>
      <c r="M510" s="95">
        <f t="shared" si="1302"/>
        <v>0</v>
      </c>
    </row>
    <row r="511" spans="1:13" s="58" customFormat="1" ht="15.75" customHeight="1" x14ac:dyDescent="0.2">
      <c r="A511" s="63" t="s">
        <v>79</v>
      </c>
      <c r="B511" s="57" t="s">
        <v>227</v>
      </c>
      <c r="C511" s="56">
        <f t="shared" ref="C511" si="1303">SUM(D511,G511,H511:M511)</f>
        <v>418374</v>
      </c>
      <c r="D511" s="29">
        <f t="shared" ref="D511" si="1304">SUM(E511:F511)</f>
        <v>0</v>
      </c>
      <c r="E511" s="56"/>
      <c r="F511" s="56"/>
      <c r="G511" s="56"/>
      <c r="H511" s="56"/>
      <c r="I511" s="56"/>
      <c r="J511" s="56">
        <v>418374</v>
      </c>
      <c r="K511" s="57"/>
      <c r="L511" s="57"/>
      <c r="M511" s="57"/>
    </row>
    <row r="512" spans="1:13" s="7" customFormat="1" ht="15.75" customHeight="1" x14ac:dyDescent="0.2">
      <c r="A512" s="25"/>
      <c r="B512" s="25"/>
      <c r="C512" s="27">
        <f>D512+G512+H512+I512+J512+K512+L512+M512</f>
        <v>43043</v>
      </c>
      <c r="D512" s="27">
        <f>SUM(E512,F512)</f>
        <v>0</v>
      </c>
      <c r="E512" s="28"/>
      <c r="F512" s="29"/>
      <c r="G512" s="29">
        <v>311417</v>
      </c>
      <c r="H512" s="27"/>
      <c r="I512" s="27"/>
      <c r="J512" s="27">
        <v>-268374</v>
      </c>
      <c r="K512" s="27"/>
      <c r="L512" s="27"/>
      <c r="M512" s="27"/>
    </row>
    <row r="513" spans="1:13" s="7" customFormat="1" ht="15.75" customHeight="1" x14ac:dyDescent="0.2">
      <c r="A513" s="94"/>
      <c r="B513" s="94"/>
      <c r="C513" s="95">
        <f t="shared" ref="C513:M513" si="1305">SUM(C511:C512)</f>
        <v>461417</v>
      </c>
      <c r="D513" s="95">
        <f t="shared" si="1305"/>
        <v>0</v>
      </c>
      <c r="E513" s="95">
        <f t="shared" si="1305"/>
        <v>0</v>
      </c>
      <c r="F513" s="95">
        <f t="shared" si="1305"/>
        <v>0</v>
      </c>
      <c r="G513" s="95">
        <f t="shared" si="1305"/>
        <v>311417</v>
      </c>
      <c r="H513" s="95">
        <f t="shared" si="1305"/>
        <v>0</v>
      </c>
      <c r="I513" s="95">
        <f t="shared" si="1305"/>
        <v>0</v>
      </c>
      <c r="J513" s="95">
        <f t="shared" si="1305"/>
        <v>150000</v>
      </c>
      <c r="K513" s="95">
        <f t="shared" si="1305"/>
        <v>0</v>
      </c>
      <c r="L513" s="95">
        <f t="shared" si="1305"/>
        <v>0</v>
      </c>
      <c r="M513" s="95">
        <f t="shared" si="1305"/>
        <v>0</v>
      </c>
    </row>
    <row r="514" spans="1:13" s="58" customFormat="1" ht="15.75" customHeight="1" x14ac:dyDescent="0.2">
      <c r="A514" s="63" t="s">
        <v>79</v>
      </c>
      <c r="B514" s="57" t="s">
        <v>235</v>
      </c>
      <c r="C514" s="56">
        <f t="shared" ref="C514" si="1306">SUM(D514,G514,H514:M514)</f>
        <v>10728</v>
      </c>
      <c r="D514" s="29">
        <f t="shared" ref="D514" si="1307">SUM(E514:F514)</f>
        <v>1452</v>
      </c>
      <c r="E514" s="56">
        <v>1170</v>
      </c>
      <c r="F514" s="56">
        <v>282</v>
      </c>
      <c r="G514" s="56">
        <v>9276</v>
      </c>
      <c r="H514" s="56"/>
      <c r="I514" s="56"/>
      <c r="J514" s="56"/>
      <c r="K514" s="57"/>
      <c r="L514" s="57"/>
      <c r="M514" s="57"/>
    </row>
    <row r="515" spans="1:13" s="7" customFormat="1" ht="15.75" customHeight="1" x14ac:dyDescent="0.2">
      <c r="A515" s="25"/>
      <c r="B515" s="25"/>
      <c r="C515" s="27">
        <f>D515+G515+H515+I515+J515+K515+L515+M515</f>
        <v>0</v>
      </c>
      <c r="D515" s="27">
        <f>SUM(E515,F515)</f>
        <v>0</v>
      </c>
      <c r="E515" s="28"/>
      <c r="F515" s="29"/>
      <c r="G515" s="29"/>
      <c r="H515" s="27"/>
      <c r="I515" s="27"/>
      <c r="J515" s="27"/>
      <c r="K515" s="27"/>
      <c r="L515" s="27"/>
      <c r="M515" s="27"/>
    </row>
    <row r="516" spans="1:13" s="7" customFormat="1" ht="15.75" customHeight="1" x14ac:dyDescent="0.2">
      <c r="A516" s="94"/>
      <c r="B516" s="94"/>
      <c r="C516" s="95">
        <f t="shared" ref="C516:M516" si="1308">SUM(C514:C515)</f>
        <v>10728</v>
      </c>
      <c r="D516" s="95">
        <f t="shared" si="1308"/>
        <v>1452</v>
      </c>
      <c r="E516" s="95">
        <f t="shared" si="1308"/>
        <v>1170</v>
      </c>
      <c r="F516" s="95">
        <f t="shared" si="1308"/>
        <v>282</v>
      </c>
      <c r="G516" s="95">
        <f t="shared" si="1308"/>
        <v>9276</v>
      </c>
      <c r="H516" s="95">
        <f t="shared" si="1308"/>
        <v>0</v>
      </c>
      <c r="I516" s="95">
        <f t="shared" si="1308"/>
        <v>0</v>
      </c>
      <c r="J516" s="95">
        <f t="shared" si="1308"/>
        <v>0</v>
      </c>
      <c r="K516" s="95">
        <f t="shared" si="1308"/>
        <v>0</v>
      </c>
      <c r="L516" s="95">
        <f t="shared" si="1308"/>
        <v>0</v>
      </c>
      <c r="M516" s="95">
        <f t="shared" si="1308"/>
        <v>0</v>
      </c>
    </row>
    <row r="517" spans="1:13" s="58" customFormat="1" ht="26.25" customHeight="1" x14ac:dyDescent="0.2">
      <c r="A517" s="63" t="s">
        <v>79</v>
      </c>
      <c r="B517" s="57" t="s">
        <v>225</v>
      </c>
      <c r="C517" s="56">
        <f t="shared" ref="C517" si="1309">SUM(D517,G517,H517:M517)</f>
        <v>15376</v>
      </c>
      <c r="D517" s="29">
        <f t="shared" ref="D517" si="1310">SUM(E517:F517)</f>
        <v>0</v>
      </c>
      <c r="E517" s="56"/>
      <c r="F517" s="56"/>
      <c r="G517" s="56">
        <v>15376</v>
      </c>
      <c r="H517" s="56"/>
      <c r="I517" s="56"/>
      <c r="J517" s="56"/>
      <c r="K517" s="57"/>
      <c r="L517" s="57"/>
      <c r="M517" s="57"/>
    </row>
    <row r="518" spans="1:13" s="7" customFormat="1" ht="15.75" customHeight="1" x14ac:dyDescent="0.2">
      <c r="A518" s="25"/>
      <c r="B518" s="25"/>
      <c r="C518" s="27">
        <f>D518+G518+H518+I518+J518+K518+L518+M518</f>
        <v>0</v>
      </c>
      <c r="D518" s="27">
        <f>SUM(E518,F518)</f>
        <v>0</v>
      </c>
      <c r="E518" s="28"/>
      <c r="F518" s="29"/>
      <c r="G518" s="29"/>
      <c r="H518" s="27"/>
      <c r="I518" s="27"/>
      <c r="J518" s="27"/>
      <c r="K518" s="27"/>
      <c r="L518" s="27"/>
      <c r="M518" s="27"/>
    </row>
    <row r="519" spans="1:13" s="7" customFormat="1" ht="15.75" customHeight="1" x14ac:dyDescent="0.2">
      <c r="A519" s="94"/>
      <c r="B519" s="94"/>
      <c r="C519" s="95">
        <f t="shared" ref="C519:M519" si="1311">SUM(C517:C518)</f>
        <v>15376</v>
      </c>
      <c r="D519" s="95">
        <f t="shared" si="1311"/>
        <v>0</v>
      </c>
      <c r="E519" s="95">
        <f t="shared" si="1311"/>
        <v>0</v>
      </c>
      <c r="F519" s="95">
        <f t="shared" si="1311"/>
        <v>0</v>
      </c>
      <c r="G519" s="95">
        <f t="shared" si="1311"/>
        <v>15376</v>
      </c>
      <c r="H519" s="95">
        <f t="shared" si="1311"/>
        <v>0</v>
      </c>
      <c r="I519" s="95">
        <f t="shared" si="1311"/>
        <v>0</v>
      </c>
      <c r="J519" s="95">
        <f t="shared" si="1311"/>
        <v>0</v>
      </c>
      <c r="K519" s="95">
        <f t="shared" si="1311"/>
        <v>0</v>
      </c>
      <c r="L519" s="95">
        <f t="shared" si="1311"/>
        <v>0</v>
      </c>
      <c r="M519" s="95">
        <f t="shared" si="1311"/>
        <v>0</v>
      </c>
    </row>
    <row r="520" spans="1:13" s="58" customFormat="1" ht="24" customHeight="1" x14ac:dyDescent="0.2">
      <c r="A520" s="63" t="s">
        <v>79</v>
      </c>
      <c r="B520" s="57" t="s">
        <v>202</v>
      </c>
      <c r="C520" s="56">
        <f t="shared" ref="C520" si="1312">SUM(D520,G520,H520:M520)</f>
        <v>49891</v>
      </c>
      <c r="D520" s="29">
        <f t="shared" ref="D520" si="1313">SUM(E520:F520)</f>
        <v>33172</v>
      </c>
      <c r="E520" s="56">
        <v>26770</v>
      </c>
      <c r="F520" s="56">
        <v>6402</v>
      </c>
      <c r="G520" s="56">
        <v>16719</v>
      </c>
      <c r="H520" s="56"/>
      <c r="I520" s="56"/>
      <c r="J520" s="56"/>
      <c r="K520" s="57"/>
      <c r="L520" s="57"/>
      <c r="M520" s="57"/>
    </row>
    <row r="521" spans="1:13" s="7" customFormat="1" ht="15.75" customHeight="1" x14ac:dyDescent="0.2">
      <c r="A521" s="25"/>
      <c r="B521" s="25"/>
      <c r="C521" s="27">
        <f>D521+G521+H521+I521+J521+K521+L521+M521</f>
        <v>0</v>
      </c>
      <c r="D521" s="27">
        <f>SUM(E521,F521)</f>
        <v>0</v>
      </c>
      <c r="E521" s="28"/>
      <c r="F521" s="29"/>
      <c r="G521" s="29"/>
      <c r="H521" s="27"/>
      <c r="I521" s="27"/>
      <c r="J521" s="27"/>
      <c r="K521" s="27"/>
      <c r="L521" s="27"/>
      <c r="M521" s="27"/>
    </row>
    <row r="522" spans="1:13" s="7" customFormat="1" ht="15.75" customHeight="1" x14ac:dyDescent="0.2">
      <c r="A522" s="94"/>
      <c r="B522" s="94"/>
      <c r="C522" s="95">
        <f t="shared" ref="C522:M522" si="1314">SUM(C520:C521)</f>
        <v>49891</v>
      </c>
      <c r="D522" s="95">
        <f t="shared" si="1314"/>
        <v>33172</v>
      </c>
      <c r="E522" s="95">
        <f t="shared" si="1314"/>
        <v>26770</v>
      </c>
      <c r="F522" s="95">
        <f t="shared" si="1314"/>
        <v>6402</v>
      </c>
      <c r="G522" s="95">
        <f t="shared" si="1314"/>
        <v>16719</v>
      </c>
      <c r="H522" s="95">
        <f t="shared" si="1314"/>
        <v>0</v>
      </c>
      <c r="I522" s="95">
        <f t="shared" si="1314"/>
        <v>0</v>
      </c>
      <c r="J522" s="95">
        <f t="shared" si="1314"/>
        <v>0</v>
      </c>
      <c r="K522" s="95">
        <f t="shared" si="1314"/>
        <v>0</v>
      </c>
      <c r="L522" s="95">
        <f t="shared" si="1314"/>
        <v>0</v>
      </c>
      <c r="M522" s="95">
        <f t="shared" si="1314"/>
        <v>0</v>
      </c>
    </row>
    <row r="523" spans="1:13" s="58" customFormat="1" ht="24.75" customHeight="1" x14ac:dyDescent="0.2">
      <c r="A523" s="63" t="s">
        <v>79</v>
      </c>
      <c r="B523" s="57" t="s">
        <v>203</v>
      </c>
      <c r="C523" s="56">
        <f t="shared" ref="C523" si="1315">SUM(D523,G523,H523:M523)</f>
        <v>43075</v>
      </c>
      <c r="D523" s="29">
        <f t="shared" ref="D523" si="1316">SUM(E523:F523)</f>
        <v>27147</v>
      </c>
      <c r="E523" s="56">
        <v>21877</v>
      </c>
      <c r="F523" s="56">
        <v>5270</v>
      </c>
      <c r="G523" s="56">
        <v>15928</v>
      </c>
      <c r="H523" s="56"/>
      <c r="I523" s="56"/>
      <c r="J523" s="56"/>
      <c r="K523" s="57"/>
      <c r="L523" s="57"/>
      <c r="M523" s="57"/>
    </row>
    <row r="524" spans="1:13" s="7" customFormat="1" ht="15.75" customHeight="1" x14ac:dyDescent="0.2">
      <c r="A524" s="25"/>
      <c r="B524" s="25"/>
      <c r="C524" s="27">
        <f>D524+G524+H524+I524+J524+K524+L524+M524</f>
        <v>0</v>
      </c>
      <c r="D524" s="27">
        <f>SUM(E524,F524)</f>
        <v>0</v>
      </c>
      <c r="E524" s="28"/>
      <c r="F524" s="29"/>
      <c r="G524" s="29"/>
      <c r="H524" s="27"/>
      <c r="I524" s="27"/>
      <c r="J524" s="27"/>
      <c r="K524" s="27"/>
      <c r="L524" s="27"/>
      <c r="M524" s="27"/>
    </row>
    <row r="525" spans="1:13" s="7" customFormat="1" ht="15.75" customHeight="1" x14ac:dyDescent="0.2">
      <c r="A525" s="94"/>
      <c r="B525" s="94"/>
      <c r="C525" s="95">
        <f t="shared" ref="C525:M525" si="1317">SUM(C523:C524)</f>
        <v>43075</v>
      </c>
      <c r="D525" s="95">
        <f t="shared" si="1317"/>
        <v>27147</v>
      </c>
      <c r="E525" s="95">
        <f t="shared" si="1317"/>
        <v>21877</v>
      </c>
      <c r="F525" s="95">
        <f t="shared" si="1317"/>
        <v>5270</v>
      </c>
      <c r="G525" s="95">
        <f t="shared" si="1317"/>
        <v>15928</v>
      </c>
      <c r="H525" s="95">
        <f t="shared" si="1317"/>
        <v>0</v>
      </c>
      <c r="I525" s="95">
        <f t="shared" si="1317"/>
        <v>0</v>
      </c>
      <c r="J525" s="95">
        <f t="shared" si="1317"/>
        <v>0</v>
      </c>
      <c r="K525" s="95">
        <f t="shared" si="1317"/>
        <v>0</v>
      </c>
      <c r="L525" s="95">
        <f t="shared" si="1317"/>
        <v>0</v>
      </c>
      <c r="M525" s="95">
        <f t="shared" si="1317"/>
        <v>0</v>
      </c>
    </row>
    <row r="526" spans="1:13" s="58" customFormat="1" ht="15.75" customHeight="1" x14ac:dyDescent="0.2">
      <c r="A526" s="63" t="s">
        <v>79</v>
      </c>
      <c r="B526" s="57" t="s">
        <v>232</v>
      </c>
      <c r="C526" s="56">
        <f t="shared" ref="C526" si="1318">SUM(D526,G526,H526:M526)</f>
        <v>13147</v>
      </c>
      <c r="D526" s="29">
        <f t="shared" ref="D526" si="1319">SUM(E526:F526)</f>
        <v>0</v>
      </c>
      <c r="E526" s="56"/>
      <c r="F526" s="56"/>
      <c r="G526" s="56">
        <v>13147</v>
      </c>
      <c r="H526" s="56"/>
      <c r="I526" s="56"/>
      <c r="J526" s="56"/>
      <c r="K526" s="57"/>
      <c r="L526" s="57"/>
      <c r="M526" s="57"/>
    </row>
    <row r="527" spans="1:13" s="7" customFormat="1" ht="15.75" customHeight="1" x14ac:dyDescent="0.2">
      <c r="A527" s="25"/>
      <c r="B527" s="25"/>
      <c r="C527" s="27">
        <f>D527+G527+H527+I527+J527+K527+L527+M527</f>
        <v>0</v>
      </c>
      <c r="D527" s="27">
        <f>SUM(E527,F527)</f>
        <v>0</v>
      </c>
      <c r="E527" s="28"/>
      <c r="F527" s="29"/>
      <c r="G527" s="29"/>
      <c r="H527" s="27"/>
      <c r="I527" s="27"/>
      <c r="J527" s="27"/>
      <c r="K527" s="27"/>
      <c r="L527" s="27"/>
      <c r="M527" s="27"/>
    </row>
    <row r="528" spans="1:13" s="7" customFormat="1" ht="15.75" customHeight="1" x14ac:dyDescent="0.2">
      <c r="A528" s="94"/>
      <c r="B528" s="94"/>
      <c r="C528" s="95">
        <f t="shared" ref="C528:M528" si="1320">SUM(C526:C527)</f>
        <v>13147</v>
      </c>
      <c r="D528" s="95">
        <f t="shared" si="1320"/>
        <v>0</v>
      </c>
      <c r="E528" s="95">
        <f t="shared" si="1320"/>
        <v>0</v>
      </c>
      <c r="F528" s="95">
        <f t="shared" si="1320"/>
        <v>0</v>
      </c>
      <c r="G528" s="95">
        <f t="shared" si="1320"/>
        <v>13147</v>
      </c>
      <c r="H528" s="95">
        <f t="shared" si="1320"/>
        <v>0</v>
      </c>
      <c r="I528" s="95">
        <f t="shared" si="1320"/>
        <v>0</v>
      </c>
      <c r="J528" s="95">
        <f t="shared" si="1320"/>
        <v>0</v>
      </c>
      <c r="K528" s="95">
        <f t="shared" si="1320"/>
        <v>0</v>
      </c>
      <c r="L528" s="95">
        <f t="shared" si="1320"/>
        <v>0</v>
      </c>
      <c r="M528" s="95">
        <f t="shared" si="1320"/>
        <v>0</v>
      </c>
    </row>
    <row r="529" spans="1:13" s="12" customFormat="1" ht="15.75" customHeight="1" x14ac:dyDescent="0.2">
      <c r="A529" s="84" t="s">
        <v>131</v>
      </c>
      <c r="B529" s="35" t="s">
        <v>82</v>
      </c>
      <c r="C529" s="23">
        <f>SUM(C532,C535,C538,C541,C544,C547,C550,C553,C556,C559,C562,C565,C568,C571,C574,C577,C580)</f>
        <v>2921617</v>
      </c>
      <c r="D529" s="23">
        <f t="shared" ref="D529:M529" si="1321">SUM(D532,D535,D538,D541,D544,D547,D550,D553,D556,D559,D562,D565,D568,D571,D574,D577,D580)</f>
        <v>1256578</v>
      </c>
      <c r="E529" s="23">
        <f t="shared" si="1321"/>
        <v>1008088</v>
      </c>
      <c r="F529" s="23">
        <f t="shared" si="1321"/>
        <v>248490</v>
      </c>
      <c r="G529" s="23">
        <f t="shared" si="1321"/>
        <v>657920</v>
      </c>
      <c r="H529" s="23">
        <f t="shared" si="1321"/>
        <v>15000</v>
      </c>
      <c r="I529" s="23">
        <f t="shared" si="1321"/>
        <v>0</v>
      </c>
      <c r="J529" s="23">
        <f t="shared" si="1321"/>
        <v>268556</v>
      </c>
      <c r="K529" s="23">
        <f t="shared" si="1321"/>
        <v>473563</v>
      </c>
      <c r="L529" s="23">
        <f t="shared" si="1321"/>
        <v>250000</v>
      </c>
      <c r="M529" s="23">
        <f t="shared" si="1321"/>
        <v>0</v>
      </c>
    </row>
    <row r="530" spans="1:13" s="7" customFormat="1" ht="15.75" customHeight="1" x14ac:dyDescent="0.2">
      <c r="A530" s="25"/>
      <c r="B530" s="25"/>
      <c r="C530" s="27">
        <f>D530+G530+H530+I530+J530+K530+L530+M530</f>
        <v>0</v>
      </c>
      <c r="D530" s="27">
        <f>SUM(E530,F530)</f>
        <v>0</v>
      </c>
      <c r="E530" s="28">
        <f>SUM(E533,E536,E539,E542,E545,E548,E551,E554,E557,E560,E563,E566,E569,E572,E575,E578,E581)</f>
        <v>-2421</v>
      </c>
      <c r="F530" s="28">
        <f t="shared" ref="F530:M530" si="1322">SUM(F533,F536,F539,F542,F545,F548,F551,F554,F557,F560,F563,F566,F569,F572,F575,F578,F581)</f>
        <v>2421</v>
      </c>
      <c r="G530" s="28">
        <f t="shared" si="1322"/>
        <v>20000</v>
      </c>
      <c r="H530" s="28">
        <f t="shared" si="1322"/>
        <v>0</v>
      </c>
      <c r="I530" s="28">
        <f t="shared" si="1322"/>
        <v>0</v>
      </c>
      <c r="J530" s="28">
        <f t="shared" si="1322"/>
        <v>0</v>
      </c>
      <c r="K530" s="28">
        <f t="shared" si="1322"/>
        <v>0</v>
      </c>
      <c r="L530" s="28">
        <f t="shared" si="1322"/>
        <v>-20000</v>
      </c>
      <c r="M530" s="28">
        <f t="shared" si="1322"/>
        <v>0</v>
      </c>
    </row>
    <row r="531" spans="1:13" s="7" customFormat="1" ht="15.75" customHeight="1" x14ac:dyDescent="0.2">
      <c r="A531" s="92"/>
      <c r="B531" s="92"/>
      <c r="C531" s="95">
        <f>SUM(C529,C530)</f>
        <v>2921617</v>
      </c>
      <c r="D531" s="95">
        <f t="shared" ref="D531:M531" si="1323">SUM(D529,D530)</f>
        <v>1256578</v>
      </c>
      <c r="E531" s="95">
        <f t="shared" si="1323"/>
        <v>1005667</v>
      </c>
      <c r="F531" s="95">
        <f t="shared" si="1323"/>
        <v>250911</v>
      </c>
      <c r="G531" s="95">
        <f t="shared" si="1323"/>
        <v>677920</v>
      </c>
      <c r="H531" s="95">
        <f t="shared" si="1323"/>
        <v>15000</v>
      </c>
      <c r="I531" s="95">
        <f t="shared" si="1323"/>
        <v>0</v>
      </c>
      <c r="J531" s="95">
        <f t="shared" si="1323"/>
        <v>268556</v>
      </c>
      <c r="K531" s="95">
        <f t="shared" si="1323"/>
        <v>473563</v>
      </c>
      <c r="L531" s="95">
        <f t="shared" si="1323"/>
        <v>230000</v>
      </c>
      <c r="M531" s="95">
        <f t="shared" si="1323"/>
        <v>0</v>
      </c>
    </row>
    <row r="532" spans="1:13" s="7" customFormat="1" ht="15.75" customHeight="1" x14ac:dyDescent="0.2">
      <c r="A532" s="26" t="s">
        <v>83</v>
      </c>
      <c r="B532" s="26" t="s">
        <v>84</v>
      </c>
      <c r="C532" s="29">
        <f t="shared" ref="C532:C556" si="1324">SUM(D532,G532,H532:M532)</f>
        <v>297426</v>
      </c>
      <c r="D532" s="29">
        <f t="shared" ref="D532:D556" si="1325">SUM(E532:F532)</f>
        <v>216156</v>
      </c>
      <c r="E532" s="29">
        <v>173008</v>
      </c>
      <c r="F532" s="29">
        <v>43148</v>
      </c>
      <c r="G532" s="27">
        <v>72407</v>
      </c>
      <c r="H532" s="27"/>
      <c r="I532" s="27"/>
      <c r="J532" s="27">
        <v>7300</v>
      </c>
      <c r="K532" s="27">
        <v>1563</v>
      </c>
      <c r="L532" s="27"/>
      <c r="M532" s="27"/>
    </row>
    <row r="533" spans="1:13" s="7" customFormat="1" ht="15.75" customHeight="1" x14ac:dyDescent="0.2">
      <c r="A533" s="25"/>
      <c r="B533" s="25"/>
      <c r="C533" s="27">
        <f>D533+G533+H533+I533+J533+K533+L533+M533</f>
        <v>0</v>
      </c>
      <c r="D533" s="27">
        <f>SUM(E533,F533)</f>
        <v>0</v>
      </c>
      <c r="E533" s="28"/>
      <c r="F533" s="29"/>
      <c r="G533" s="29"/>
      <c r="H533" s="27"/>
      <c r="I533" s="27"/>
      <c r="J533" s="27"/>
      <c r="K533" s="27"/>
      <c r="L533" s="27"/>
      <c r="M533" s="27"/>
    </row>
    <row r="534" spans="1:13" s="7" customFormat="1" ht="15.75" customHeight="1" x14ac:dyDescent="0.2">
      <c r="A534" s="94"/>
      <c r="B534" s="94"/>
      <c r="C534" s="95">
        <f t="shared" ref="C534:M534" si="1326">SUM(C532:C533)</f>
        <v>297426</v>
      </c>
      <c r="D534" s="95">
        <f t="shared" si="1326"/>
        <v>216156</v>
      </c>
      <c r="E534" s="95">
        <f t="shared" si="1326"/>
        <v>173008</v>
      </c>
      <c r="F534" s="95">
        <f t="shared" si="1326"/>
        <v>43148</v>
      </c>
      <c r="G534" s="95">
        <f t="shared" si="1326"/>
        <v>72407</v>
      </c>
      <c r="H534" s="95">
        <f t="shared" si="1326"/>
        <v>0</v>
      </c>
      <c r="I534" s="95">
        <f t="shared" si="1326"/>
        <v>0</v>
      </c>
      <c r="J534" s="95">
        <f t="shared" si="1326"/>
        <v>7300</v>
      </c>
      <c r="K534" s="95">
        <f t="shared" si="1326"/>
        <v>1563</v>
      </c>
      <c r="L534" s="95">
        <f t="shared" si="1326"/>
        <v>0</v>
      </c>
      <c r="M534" s="95">
        <f t="shared" si="1326"/>
        <v>0</v>
      </c>
    </row>
    <row r="535" spans="1:13" s="7" customFormat="1" ht="15.75" customHeight="1" x14ac:dyDescent="0.2">
      <c r="A535" s="26" t="s">
        <v>93</v>
      </c>
      <c r="B535" s="26" t="s">
        <v>85</v>
      </c>
      <c r="C535" s="27">
        <f t="shared" si="1324"/>
        <v>147710</v>
      </c>
      <c r="D535" s="29">
        <f t="shared" si="1325"/>
        <v>111523</v>
      </c>
      <c r="E535" s="29">
        <v>88397</v>
      </c>
      <c r="F535" s="29">
        <v>23126</v>
      </c>
      <c r="G535" s="27">
        <v>35237</v>
      </c>
      <c r="H535" s="27"/>
      <c r="I535" s="27"/>
      <c r="J535" s="27">
        <v>950</v>
      </c>
      <c r="K535" s="27"/>
      <c r="L535" s="27"/>
      <c r="M535" s="27"/>
    </row>
    <row r="536" spans="1:13" s="7" customFormat="1" ht="15.75" customHeight="1" x14ac:dyDescent="0.2">
      <c r="A536" s="25"/>
      <c r="B536" s="25"/>
      <c r="C536" s="27">
        <f>D536+G536+H536+I536+J536+K536+L536+M536</f>
        <v>0</v>
      </c>
      <c r="D536" s="27">
        <f>SUM(E536,F536)</f>
        <v>0</v>
      </c>
      <c r="E536" s="28"/>
      <c r="F536" s="29"/>
      <c r="G536" s="29"/>
      <c r="H536" s="27"/>
      <c r="I536" s="27"/>
      <c r="J536" s="27"/>
      <c r="K536" s="27"/>
      <c r="L536" s="27"/>
      <c r="M536" s="27"/>
    </row>
    <row r="537" spans="1:13" s="7" customFormat="1" ht="15.75" customHeight="1" x14ac:dyDescent="0.2">
      <c r="A537" s="94"/>
      <c r="B537" s="94"/>
      <c r="C537" s="95">
        <f t="shared" ref="C537:M537" si="1327">SUM(C535:C536)</f>
        <v>147710</v>
      </c>
      <c r="D537" s="95">
        <f t="shared" si="1327"/>
        <v>111523</v>
      </c>
      <c r="E537" s="95">
        <f t="shared" si="1327"/>
        <v>88397</v>
      </c>
      <c r="F537" s="95">
        <f t="shared" si="1327"/>
        <v>23126</v>
      </c>
      <c r="G537" s="95">
        <f t="shared" si="1327"/>
        <v>35237</v>
      </c>
      <c r="H537" s="95">
        <f t="shared" si="1327"/>
        <v>0</v>
      </c>
      <c r="I537" s="95">
        <f t="shared" si="1327"/>
        <v>0</v>
      </c>
      <c r="J537" s="95">
        <f t="shared" si="1327"/>
        <v>950</v>
      </c>
      <c r="K537" s="95">
        <f t="shared" si="1327"/>
        <v>0</v>
      </c>
      <c r="L537" s="95">
        <f t="shared" si="1327"/>
        <v>0</v>
      </c>
      <c r="M537" s="95">
        <f t="shared" si="1327"/>
        <v>0</v>
      </c>
    </row>
    <row r="538" spans="1:13" s="7" customFormat="1" ht="15.75" customHeight="1" x14ac:dyDescent="0.2">
      <c r="A538" s="26" t="s">
        <v>93</v>
      </c>
      <c r="B538" s="26" t="s">
        <v>135</v>
      </c>
      <c r="C538" s="27">
        <f t="shared" si="1324"/>
        <v>601388</v>
      </c>
      <c r="D538" s="29">
        <f t="shared" si="1325"/>
        <v>442977</v>
      </c>
      <c r="E538" s="29">
        <v>356634</v>
      </c>
      <c r="F538" s="29">
        <v>86343</v>
      </c>
      <c r="G538" s="27">
        <v>102580</v>
      </c>
      <c r="H538" s="27"/>
      <c r="I538" s="27"/>
      <c r="J538" s="27">
        <v>55831</v>
      </c>
      <c r="K538" s="27"/>
      <c r="L538" s="27"/>
      <c r="M538" s="27"/>
    </row>
    <row r="539" spans="1:13" s="7" customFormat="1" ht="15.75" customHeight="1" x14ac:dyDescent="0.2">
      <c r="A539" s="25"/>
      <c r="B539" s="25"/>
      <c r="C539" s="27">
        <f>D539+G539+H539+I539+J539+K539+L539+M539</f>
        <v>0</v>
      </c>
      <c r="D539" s="27">
        <f>SUM(E539,F539)</f>
        <v>0</v>
      </c>
      <c r="E539" s="28"/>
      <c r="F539" s="29"/>
      <c r="G539" s="29"/>
      <c r="H539" s="27"/>
      <c r="I539" s="27"/>
      <c r="J539" s="27"/>
      <c r="K539" s="27"/>
      <c r="L539" s="27"/>
      <c r="M539" s="27"/>
    </row>
    <row r="540" spans="1:13" s="7" customFormat="1" ht="15.75" customHeight="1" x14ac:dyDescent="0.2">
      <c r="A540" s="94"/>
      <c r="B540" s="94"/>
      <c r="C540" s="95">
        <f t="shared" ref="C540:M540" si="1328">SUM(C538:C539)</f>
        <v>601388</v>
      </c>
      <c r="D540" s="95">
        <f t="shared" si="1328"/>
        <v>442977</v>
      </c>
      <c r="E540" s="95">
        <f t="shared" si="1328"/>
        <v>356634</v>
      </c>
      <c r="F540" s="95">
        <f t="shared" si="1328"/>
        <v>86343</v>
      </c>
      <c r="G540" s="95">
        <f t="shared" si="1328"/>
        <v>102580</v>
      </c>
      <c r="H540" s="95">
        <f t="shared" si="1328"/>
        <v>0</v>
      </c>
      <c r="I540" s="95">
        <f t="shared" si="1328"/>
        <v>0</v>
      </c>
      <c r="J540" s="95">
        <f t="shared" si="1328"/>
        <v>55831</v>
      </c>
      <c r="K540" s="95">
        <f t="shared" si="1328"/>
        <v>0</v>
      </c>
      <c r="L540" s="95">
        <f t="shared" si="1328"/>
        <v>0</v>
      </c>
      <c r="M540" s="95">
        <f t="shared" si="1328"/>
        <v>0</v>
      </c>
    </row>
    <row r="541" spans="1:13" s="7" customFormat="1" ht="15.75" customHeight="1" x14ac:dyDescent="0.2">
      <c r="A541" s="26" t="s">
        <v>128</v>
      </c>
      <c r="B541" s="26" t="s">
        <v>170</v>
      </c>
      <c r="C541" s="27">
        <f t="shared" si="1324"/>
        <v>9049</v>
      </c>
      <c r="D541" s="29">
        <f t="shared" si="1325"/>
        <v>0</v>
      </c>
      <c r="E541" s="29"/>
      <c r="F541" s="29"/>
      <c r="G541" s="29">
        <v>9049</v>
      </c>
      <c r="H541" s="27"/>
      <c r="I541" s="27"/>
      <c r="J541" s="27"/>
      <c r="K541" s="27"/>
      <c r="L541" s="27"/>
      <c r="M541" s="27"/>
    </row>
    <row r="542" spans="1:13" s="7" customFormat="1" ht="15.75" customHeight="1" x14ac:dyDescent="0.2">
      <c r="A542" s="25"/>
      <c r="B542" s="25"/>
      <c r="C542" s="27">
        <f>D542+G542+H542+I542+J542+K542+L542+M542</f>
        <v>0</v>
      </c>
      <c r="D542" s="27">
        <f>SUM(E542,F542)</f>
        <v>0</v>
      </c>
      <c r="E542" s="28"/>
      <c r="F542" s="29"/>
      <c r="G542" s="29"/>
      <c r="H542" s="27"/>
      <c r="I542" s="27"/>
      <c r="J542" s="27"/>
      <c r="K542" s="27"/>
      <c r="L542" s="27"/>
      <c r="M542" s="27"/>
    </row>
    <row r="543" spans="1:13" s="7" customFormat="1" ht="15.75" customHeight="1" x14ac:dyDescent="0.2">
      <c r="A543" s="94"/>
      <c r="B543" s="94"/>
      <c r="C543" s="95">
        <f t="shared" ref="C543:M543" si="1329">SUM(C541:C542)</f>
        <v>9049</v>
      </c>
      <c r="D543" s="95">
        <f t="shared" si="1329"/>
        <v>0</v>
      </c>
      <c r="E543" s="95">
        <f t="shared" si="1329"/>
        <v>0</v>
      </c>
      <c r="F543" s="95">
        <f t="shared" si="1329"/>
        <v>0</v>
      </c>
      <c r="G543" s="95">
        <f t="shared" si="1329"/>
        <v>9049</v>
      </c>
      <c r="H543" s="95">
        <f t="shared" si="1329"/>
        <v>0</v>
      </c>
      <c r="I543" s="95">
        <f t="shared" si="1329"/>
        <v>0</v>
      </c>
      <c r="J543" s="95">
        <f t="shared" si="1329"/>
        <v>0</v>
      </c>
      <c r="K543" s="95">
        <f t="shared" si="1329"/>
        <v>0</v>
      </c>
      <c r="L543" s="95">
        <f t="shared" si="1329"/>
        <v>0</v>
      </c>
      <c r="M543" s="95">
        <f t="shared" si="1329"/>
        <v>0</v>
      </c>
    </row>
    <row r="544" spans="1:13" s="7" customFormat="1" ht="15.75" customHeight="1" x14ac:dyDescent="0.2">
      <c r="A544" s="26" t="s">
        <v>93</v>
      </c>
      <c r="B544" s="26" t="s">
        <v>86</v>
      </c>
      <c r="C544" s="27">
        <f t="shared" si="1324"/>
        <v>104936</v>
      </c>
      <c r="D544" s="29">
        <f t="shared" si="1325"/>
        <v>96900</v>
      </c>
      <c r="E544" s="29">
        <v>79838</v>
      </c>
      <c r="F544" s="29">
        <v>17062</v>
      </c>
      <c r="G544" s="27">
        <v>7536</v>
      </c>
      <c r="H544" s="27"/>
      <c r="I544" s="27"/>
      <c r="J544" s="27">
        <v>500</v>
      </c>
      <c r="K544" s="27"/>
      <c r="L544" s="27"/>
      <c r="M544" s="27"/>
    </row>
    <row r="545" spans="1:13" s="7" customFormat="1" ht="15.75" customHeight="1" x14ac:dyDescent="0.2">
      <c r="A545" s="25"/>
      <c r="B545" s="25"/>
      <c r="C545" s="27">
        <f>D545+G545+H545+I545+J545+K545+L545+M545</f>
        <v>0</v>
      </c>
      <c r="D545" s="27">
        <f>SUM(E545,F545)</f>
        <v>0</v>
      </c>
      <c r="E545" s="28"/>
      <c r="F545" s="29"/>
      <c r="G545" s="29"/>
      <c r="H545" s="27"/>
      <c r="I545" s="27"/>
      <c r="J545" s="27"/>
      <c r="K545" s="27"/>
      <c r="L545" s="27"/>
      <c r="M545" s="27"/>
    </row>
    <row r="546" spans="1:13" s="7" customFormat="1" ht="15.75" customHeight="1" x14ac:dyDescent="0.2">
      <c r="A546" s="94"/>
      <c r="B546" s="94"/>
      <c r="C546" s="95">
        <f t="shared" ref="C546:M546" si="1330">SUM(C544:C545)</f>
        <v>104936</v>
      </c>
      <c r="D546" s="95">
        <f t="shared" si="1330"/>
        <v>96900</v>
      </c>
      <c r="E546" s="95">
        <f t="shared" si="1330"/>
        <v>79838</v>
      </c>
      <c r="F546" s="95">
        <f t="shared" si="1330"/>
        <v>17062</v>
      </c>
      <c r="G546" s="95">
        <f t="shared" si="1330"/>
        <v>7536</v>
      </c>
      <c r="H546" s="95">
        <f t="shared" si="1330"/>
        <v>0</v>
      </c>
      <c r="I546" s="95">
        <f t="shared" si="1330"/>
        <v>0</v>
      </c>
      <c r="J546" s="95">
        <f t="shared" si="1330"/>
        <v>500</v>
      </c>
      <c r="K546" s="95">
        <f t="shared" si="1330"/>
        <v>0</v>
      </c>
      <c r="L546" s="95">
        <f t="shared" si="1330"/>
        <v>0</v>
      </c>
      <c r="M546" s="95">
        <f t="shared" si="1330"/>
        <v>0</v>
      </c>
    </row>
    <row r="547" spans="1:13" s="7" customFormat="1" ht="15.75" customHeight="1" x14ac:dyDescent="0.2">
      <c r="A547" s="26" t="s">
        <v>128</v>
      </c>
      <c r="B547" s="26" t="s">
        <v>153</v>
      </c>
      <c r="C547" s="27">
        <f t="shared" si="1324"/>
        <v>325819</v>
      </c>
      <c r="D547" s="29">
        <f t="shared" si="1325"/>
        <v>169164</v>
      </c>
      <c r="E547" s="29">
        <v>135769</v>
      </c>
      <c r="F547" s="29">
        <v>33395</v>
      </c>
      <c r="G547" s="27">
        <v>156655</v>
      </c>
      <c r="H547" s="27"/>
      <c r="I547" s="27"/>
      <c r="J547" s="27"/>
      <c r="K547" s="27"/>
      <c r="L547" s="27"/>
      <c r="M547" s="27"/>
    </row>
    <row r="548" spans="1:13" s="7" customFormat="1" ht="15.75" customHeight="1" x14ac:dyDescent="0.2">
      <c r="A548" s="25"/>
      <c r="B548" s="25"/>
      <c r="C548" s="27">
        <f>D548+G548+H548+I548+J548+K548+L548+M548</f>
        <v>0</v>
      </c>
      <c r="D548" s="27">
        <f>SUM(E548,F548)</f>
        <v>0</v>
      </c>
      <c r="E548" s="28">
        <v>-2421</v>
      </c>
      <c r="F548" s="29">
        <v>2421</v>
      </c>
      <c r="G548" s="29"/>
      <c r="H548" s="27"/>
      <c r="I548" s="27"/>
      <c r="J548" s="27"/>
      <c r="K548" s="27"/>
      <c r="L548" s="27"/>
      <c r="M548" s="27"/>
    </row>
    <row r="549" spans="1:13" s="7" customFormat="1" ht="15.75" customHeight="1" x14ac:dyDescent="0.2">
      <c r="A549" s="94"/>
      <c r="B549" s="94"/>
      <c r="C549" s="95">
        <f t="shared" ref="C549:M549" si="1331">SUM(C547:C548)</f>
        <v>325819</v>
      </c>
      <c r="D549" s="95">
        <f t="shared" si="1331"/>
        <v>169164</v>
      </c>
      <c r="E549" s="95">
        <f t="shared" si="1331"/>
        <v>133348</v>
      </c>
      <c r="F549" s="95">
        <f t="shared" si="1331"/>
        <v>35816</v>
      </c>
      <c r="G549" s="95">
        <f t="shared" si="1331"/>
        <v>156655</v>
      </c>
      <c r="H549" s="95">
        <f t="shared" si="1331"/>
        <v>0</v>
      </c>
      <c r="I549" s="95">
        <f t="shared" si="1331"/>
        <v>0</v>
      </c>
      <c r="J549" s="95">
        <f t="shared" si="1331"/>
        <v>0</v>
      </c>
      <c r="K549" s="95">
        <f t="shared" si="1331"/>
        <v>0</v>
      </c>
      <c r="L549" s="95">
        <f t="shared" si="1331"/>
        <v>0</v>
      </c>
      <c r="M549" s="95">
        <f t="shared" si="1331"/>
        <v>0</v>
      </c>
    </row>
    <row r="550" spans="1:13" s="7" customFormat="1" ht="15.75" customHeight="1" x14ac:dyDescent="0.2">
      <c r="A550" s="26" t="s">
        <v>128</v>
      </c>
      <c r="B550" s="64" t="s">
        <v>179</v>
      </c>
      <c r="C550" s="27">
        <f t="shared" si="1324"/>
        <v>184000</v>
      </c>
      <c r="D550" s="29">
        <f t="shared" si="1325"/>
        <v>99272</v>
      </c>
      <c r="E550" s="29">
        <v>80000</v>
      </c>
      <c r="F550" s="29">
        <v>19272</v>
      </c>
      <c r="G550" s="27">
        <v>84728</v>
      </c>
      <c r="H550" s="27"/>
      <c r="I550" s="27"/>
      <c r="J550" s="27"/>
      <c r="K550" s="27"/>
      <c r="L550" s="27"/>
      <c r="M550" s="27"/>
    </row>
    <row r="551" spans="1:13" s="7" customFormat="1" ht="15.75" customHeight="1" x14ac:dyDescent="0.2">
      <c r="A551" s="25"/>
      <c r="B551" s="25"/>
      <c r="C551" s="27">
        <f>D551+G551+H551+I551+J551+K551+L551+M551</f>
        <v>0</v>
      </c>
      <c r="D551" s="27">
        <f>SUM(E551,F551)</f>
        <v>0</v>
      </c>
      <c r="E551" s="28"/>
      <c r="F551" s="29"/>
      <c r="G551" s="29"/>
      <c r="H551" s="27"/>
      <c r="I551" s="27"/>
      <c r="J551" s="27"/>
      <c r="K551" s="27"/>
      <c r="L551" s="27"/>
      <c r="M551" s="27"/>
    </row>
    <row r="552" spans="1:13" s="7" customFormat="1" ht="15.75" customHeight="1" x14ac:dyDescent="0.2">
      <c r="A552" s="94"/>
      <c r="B552" s="94"/>
      <c r="C552" s="95">
        <f t="shared" ref="C552:M552" si="1332">SUM(C550:C551)</f>
        <v>184000</v>
      </c>
      <c r="D552" s="95">
        <f t="shared" si="1332"/>
        <v>99272</v>
      </c>
      <c r="E552" s="95">
        <f t="shared" si="1332"/>
        <v>80000</v>
      </c>
      <c r="F552" s="95">
        <f t="shared" si="1332"/>
        <v>19272</v>
      </c>
      <c r="G552" s="95">
        <f t="shared" si="1332"/>
        <v>84728</v>
      </c>
      <c r="H552" s="95">
        <f t="shared" si="1332"/>
        <v>0</v>
      </c>
      <c r="I552" s="95">
        <f t="shared" si="1332"/>
        <v>0</v>
      </c>
      <c r="J552" s="95">
        <f t="shared" si="1332"/>
        <v>0</v>
      </c>
      <c r="K552" s="95">
        <f t="shared" si="1332"/>
        <v>0</v>
      </c>
      <c r="L552" s="95">
        <f t="shared" si="1332"/>
        <v>0</v>
      </c>
      <c r="M552" s="95">
        <f t="shared" si="1332"/>
        <v>0</v>
      </c>
    </row>
    <row r="553" spans="1:13" s="7" customFormat="1" ht="15.75" customHeight="1" x14ac:dyDescent="0.2">
      <c r="A553" s="26" t="s">
        <v>128</v>
      </c>
      <c r="B553" s="64" t="s">
        <v>162</v>
      </c>
      <c r="C553" s="27">
        <f t="shared" si="1324"/>
        <v>220000</v>
      </c>
      <c r="D553" s="29">
        <f t="shared" si="1325"/>
        <v>109642</v>
      </c>
      <c r="E553" s="29">
        <v>85635</v>
      </c>
      <c r="F553" s="29">
        <v>24007</v>
      </c>
      <c r="G553" s="27">
        <v>110358</v>
      </c>
      <c r="H553" s="27"/>
      <c r="I553" s="27"/>
      <c r="J553" s="27"/>
      <c r="K553" s="27"/>
      <c r="L553" s="27"/>
      <c r="M553" s="27"/>
    </row>
    <row r="554" spans="1:13" s="7" customFormat="1" ht="15.75" customHeight="1" x14ac:dyDescent="0.2">
      <c r="A554" s="25"/>
      <c r="B554" s="25"/>
      <c r="C554" s="27">
        <f>D554+G554+H554+I554+J554+K554+L554+M554</f>
        <v>0</v>
      </c>
      <c r="D554" s="27">
        <f>SUM(E554,F554)</f>
        <v>0</v>
      </c>
      <c r="E554" s="28"/>
      <c r="F554" s="29"/>
      <c r="G554" s="29"/>
      <c r="H554" s="27"/>
      <c r="I554" s="27"/>
      <c r="J554" s="27"/>
      <c r="K554" s="27"/>
      <c r="L554" s="27"/>
      <c r="M554" s="27"/>
    </row>
    <row r="555" spans="1:13" s="7" customFormat="1" ht="15.75" customHeight="1" x14ac:dyDescent="0.2">
      <c r="A555" s="94"/>
      <c r="B555" s="94"/>
      <c r="C555" s="95">
        <f t="shared" ref="C555:M555" si="1333">SUM(C553:C554)</f>
        <v>220000</v>
      </c>
      <c r="D555" s="95">
        <f t="shared" si="1333"/>
        <v>109642</v>
      </c>
      <c r="E555" s="95">
        <f t="shared" si="1333"/>
        <v>85635</v>
      </c>
      <c r="F555" s="95">
        <f t="shared" si="1333"/>
        <v>24007</v>
      </c>
      <c r="G555" s="95">
        <f t="shared" si="1333"/>
        <v>110358</v>
      </c>
      <c r="H555" s="95">
        <f t="shared" si="1333"/>
        <v>0</v>
      </c>
      <c r="I555" s="95">
        <f t="shared" si="1333"/>
        <v>0</v>
      </c>
      <c r="J555" s="95">
        <f t="shared" si="1333"/>
        <v>0</v>
      </c>
      <c r="K555" s="95">
        <f t="shared" si="1333"/>
        <v>0</v>
      </c>
      <c r="L555" s="95">
        <f t="shared" si="1333"/>
        <v>0</v>
      </c>
      <c r="M555" s="95">
        <f t="shared" si="1333"/>
        <v>0</v>
      </c>
    </row>
    <row r="556" spans="1:13" s="7" customFormat="1" ht="25.5" customHeight="1" x14ac:dyDescent="0.2">
      <c r="A556" s="26">
        <v>10.7</v>
      </c>
      <c r="B556" s="64" t="s">
        <v>187</v>
      </c>
      <c r="C556" s="27">
        <f t="shared" si="1324"/>
        <v>10087</v>
      </c>
      <c r="D556" s="29">
        <f t="shared" si="1325"/>
        <v>1498</v>
      </c>
      <c r="E556" s="29">
        <v>1207</v>
      </c>
      <c r="F556" s="29">
        <v>291</v>
      </c>
      <c r="G556" s="27">
        <v>8589</v>
      </c>
      <c r="H556" s="27"/>
      <c r="I556" s="27"/>
      <c r="J556" s="27"/>
      <c r="K556" s="27"/>
      <c r="L556" s="27"/>
      <c r="M556" s="27"/>
    </row>
    <row r="557" spans="1:13" s="7" customFormat="1" ht="15.75" customHeight="1" x14ac:dyDescent="0.2">
      <c r="A557" s="25"/>
      <c r="B557" s="25"/>
      <c r="C557" s="27">
        <f>D557+G557+H557+I557+J557+K557+L557+M557</f>
        <v>0</v>
      </c>
      <c r="D557" s="27">
        <f>SUM(E557,F557)</f>
        <v>0</v>
      </c>
      <c r="E557" s="28"/>
      <c r="F557" s="29"/>
      <c r="G557" s="29"/>
      <c r="H557" s="27"/>
      <c r="I557" s="27"/>
      <c r="J557" s="27"/>
      <c r="K557" s="27"/>
      <c r="L557" s="27"/>
      <c r="M557" s="27"/>
    </row>
    <row r="558" spans="1:13" s="7" customFormat="1" ht="15.75" customHeight="1" x14ac:dyDescent="0.2">
      <c r="A558" s="94"/>
      <c r="B558" s="94"/>
      <c r="C558" s="95">
        <f t="shared" ref="C558:M558" si="1334">SUM(C556:C557)</f>
        <v>10087</v>
      </c>
      <c r="D558" s="95">
        <f t="shared" si="1334"/>
        <v>1498</v>
      </c>
      <c r="E558" s="95">
        <f t="shared" si="1334"/>
        <v>1207</v>
      </c>
      <c r="F558" s="95">
        <f t="shared" si="1334"/>
        <v>291</v>
      </c>
      <c r="G558" s="95">
        <f t="shared" si="1334"/>
        <v>8589</v>
      </c>
      <c r="H558" s="95">
        <f t="shared" si="1334"/>
        <v>0</v>
      </c>
      <c r="I558" s="95">
        <f t="shared" si="1334"/>
        <v>0</v>
      </c>
      <c r="J558" s="95">
        <f t="shared" si="1334"/>
        <v>0</v>
      </c>
      <c r="K558" s="95">
        <f t="shared" si="1334"/>
        <v>0</v>
      </c>
      <c r="L558" s="95">
        <f t="shared" si="1334"/>
        <v>0</v>
      </c>
      <c r="M558" s="95">
        <f t="shared" si="1334"/>
        <v>0</v>
      </c>
    </row>
    <row r="559" spans="1:13" s="7" customFormat="1" ht="15.75" customHeight="1" x14ac:dyDescent="0.2">
      <c r="A559" s="26" t="s">
        <v>128</v>
      </c>
      <c r="B559" s="26" t="s">
        <v>198</v>
      </c>
      <c r="C559" s="27">
        <f t="shared" ref="C559:C574" si="1335">SUM(D559,G559,H559:M559)</f>
        <v>382000</v>
      </c>
      <c r="D559" s="27">
        <f t="shared" ref="D559:D574" si="1336">SUM(E559:F559)</f>
        <v>0</v>
      </c>
      <c r="E559" s="27"/>
      <c r="F559" s="27"/>
      <c r="G559" s="27"/>
      <c r="H559" s="27"/>
      <c r="I559" s="27"/>
      <c r="J559" s="27"/>
      <c r="K559" s="27">
        <v>382000</v>
      </c>
      <c r="L559" s="27"/>
      <c r="M559" s="27"/>
    </row>
    <row r="560" spans="1:13" s="7" customFormat="1" ht="15.75" customHeight="1" x14ac:dyDescent="0.2">
      <c r="A560" s="25"/>
      <c r="B560" s="25"/>
      <c r="C560" s="27">
        <f>D560+G560+H560+I560+J560+K560+L560+M560</f>
        <v>0</v>
      </c>
      <c r="D560" s="27">
        <f>SUM(E560,F560)</f>
        <v>0</v>
      </c>
      <c r="E560" s="28"/>
      <c r="F560" s="29"/>
      <c r="G560" s="29"/>
      <c r="H560" s="27"/>
      <c r="I560" s="27"/>
      <c r="J560" s="27"/>
      <c r="K560" s="27"/>
      <c r="L560" s="27"/>
      <c r="M560" s="27"/>
    </row>
    <row r="561" spans="1:13" s="7" customFormat="1" ht="15.75" customHeight="1" x14ac:dyDescent="0.2">
      <c r="A561" s="94"/>
      <c r="B561" s="94"/>
      <c r="C561" s="95">
        <f t="shared" ref="C561:M561" si="1337">SUM(C559:C560)</f>
        <v>382000</v>
      </c>
      <c r="D561" s="95">
        <f t="shared" si="1337"/>
        <v>0</v>
      </c>
      <c r="E561" s="95">
        <f t="shared" si="1337"/>
        <v>0</v>
      </c>
      <c r="F561" s="95">
        <f t="shared" si="1337"/>
        <v>0</v>
      </c>
      <c r="G561" s="95">
        <f t="shared" si="1337"/>
        <v>0</v>
      </c>
      <c r="H561" s="95">
        <f t="shared" si="1337"/>
        <v>0</v>
      </c>
      <c r="I561" s="95">
        <f t="shared" si="1337"/>
        <v>0</v>
      </c>
      <c r="J561" s="95">
        <f t="shared" si="1337"/>
        <v>0</v>
      </c>
      <c r="K561" s="95">
        <f t="shared" si="1337"/>
        <v>382000</v>
      </c>
      <c r="L561" s="95">
        <f t="shared" si="1337"/>
        <v>0</v>
      </c>
      <c r="M561" s="95">
        <f t="shared" si="1337"/>
        <v>0</v>
      </c>
    </row>
    <row r="562" spans="1:13" s="7" customFormat="1" ht="27" customHeight="1" x14ac:dyDescent="0.2">
      <c r="A562" s="26" t="s">
        <v>128</v>
      </c>
      <c r="B562" s="26" t="s">
        <v>185</v>
      </c>
      <c r="C562" s="27">
        <f t="shared" si="1335"/>
        <v>40000</v>
      </c>
      <c r="D562" s="27">
        <f t="shared" si="1336"/>
        <v>0</v>
      </c>
      <c r="E562" s="27"/>
      <c r="F562" s="27"/>
      <c r="G562" s="27"/>
      <c r="H562" s="27"/>
      <c r="I562" s="27"/>
      <c r="J562" s="27"/>
      <c r="K562" s="27">
        <v>40000</v>
      </c>
      <c r="L562" s="27"/>
      <c r="M562" s="27"/>
    </row>
    <row r="563" spans="1:13" s="7" customFormat="1" ht="15.75" customHeight="1" x14ac:dyDescent="0.2">
      <c r="A563" s="25"/>
      <c r="B563" s="25"/>
      <c r="C563" s="27">
        <f>D563+G563+H563+I563+J563+K563+L563+M563</f>
        <v>0</v>
      </c>
      <c r="D563" s="27">
        <f>SUM(E563,F563)</f>
        <v>0</v>
      </c>
      <c r="E563" s="28"/>
      <c r="F563" s="29"/>
      <c r="G563" s="29"/>
      <c r="H563" s="27"/>
      <c r="I563" s="27"/>
      <c r="J563" s="27"/>
      <c r="K563" s="27"/>
      <c r="L563" s="27"/>
      <c r="M563" s="27"/>
    </row>
    <row r="564" spans="1:13" s="7" customFormat="1" ht="15.75" customHeight="1" x14ac:dyDescent="0.2">
      <c r="A564" s="94"/>
      <c r="B564" s="94"/>
      <c r="C564" s="95">
        <f t="shared" ref="C564:M564" si="1338">SUM(C562:C563)</f>
        <v>40000</v>
      </c>
      <c r="D564" s="95">
        <f t="shared" si="1338"/>
        <v>0</v>
      </c>
      <c r="E564" s="95">
        <f t="shared" si="1338"/>
        <v>0</v>
      </c>
      <c r="F564" s="95">
        <f t="shared" si="1338"/>
        <v>0</v>
      </c>
      <c r="G564" s="95">
        <f t="shared" si="1338"/>
        <v>0</v>
      </c>
      <c r="H564" s="95">
        <f t="shared" si="1338"/>
        <v>0</v>
      </c>
      <c r="I564" s="95">
        <f t="shared" si="1338"/>
        <v>0</v>
      </c>
      <c r="J564" s="95">
        <f t="shared" si="1338"/>
        <v>0</v>
      </c>
      <c r="K564" s="95">
        <f t="shared" si="1338"/>
        <v>40000</v>
      </c>
      <c r="L564" s="95">
        <f t="shared" si="1338"/>
        <v>0</v>
      </c>
      <c r="M564" s="95">
        <f t="shared" si="1338"/>
        <v>0</v>
      </c>
    </row>
    <row r="565" spans="1:13" s="7" customFormat="1" ht="27" customHeight="1" x14ac:dyDescent="0.2">
      <c r="A565" s="26" t="s">
        <v>128</v>
      </c>
      <c r="B565" s="26" t="s">
        <v>220</v>
      </c>
      <c r="C565" s="27">
        <f t="shared" si="1335"/>
        <v>50000</v>
      </c>
      <c r="D565" s="27">
        <f t="shared" si="1336"/>
        <v>0</v>
      </c>
      <c r="E565" s="27"/>
      <c r="F565" s="27"/>
      <c r="G565" s="27"/>
      <c r="H565" s="27"/>
      <c r="I565" s="27"/>
      <c r="J565" s="27"/>
      <c r="K565" s="29">
        <v>50000</v>
      </c>
      <c r="L565" s="27"/>
      <c r="M565" s="27"/>
    </row>
    <row r="566" spans="1:13" s="7" customFormat="1" ht="15.75" customHeight="1" x14ac:dyDescent="0.2">
      <c r="A566" s="25"/>
      <c r="B566" s="25"/>
      <c r="C566" s="27">
        <f>D566+G566+H566+I566+J566+K566+L566+M566</f>
        <v>0</v>
      </c>
      <c r="D566" s="27">
        <f>SUM(E566,F566)</f>
        <v>0</v>
      </c>
      <c r="E566" s="28"/>
      <c r="F566" s="29"/>
      <c r="G566" s="29"/>
      <c r="H566" s="27"/>
      <c r="I566" s="27"/>
      <c r="J566" s="27"/>
      <c r="K566" s="27"/>
      <c r="L566" s="27"/>
      <c r="M566" s="27"/>
    </row>
    <row r="567" spans="1:13" s="7" customFormat="1" ht="15.75" customHeight="1" x14ac:dyDescent="0.2">
      <c r="A567" s="94"/>
      <c r="B567" s="94"/>
      <c r="C567" s="95">
        <f t="shared" ref="C567:M567" si="1339">SUM(C565:C566)</f>
        <v>50000</v>
      </c>
      <c r="D567" s="95">
        <f t="shared" si="1339"/>
        <v>0</v>
      </c>
      <c r="E567" s="95">
        <f t="shared" si="1339"/>
        <v>0</v>
      </c>
      <c r="F567" s="95">
        <f t="shared" si="1339"/>
        <v>0</v>
      </c>
      <c r="G567" s="95">
        <f t="shared" si="1339"/>
        <v>0</v>
      </c>
      <c r="H567" s="95">
        <f t="shared" si="1339"/>
        <v>0</v>
      </c>
      <c r="I567" s="95">
        <f t="shared" si="1339"/>
        <v>0</v>
      </c>
      <c r="J567" s="95">
        <f t="shared" si="1339"/>
        <v>0</v>
      </c>
      <c r="K567" s="95">
        <f t="shared" si="1339"/>
        <v>50000</v>
      </c>
      <c r="L567" s="95">
        <f t="shared" si="1339"/>
        <v>0</v>
      </c>
      <c r="M567" s="95">
        <f t="shared" si="1339"/>
        <v>0</v>
      </c>
    </row>
    <row r="568" spans="1:13" s="7" customFormat="1" ht="27.75" customHeight="1" x14ac:dyDescent="0.2">
      <c r="A568" s="26" t="s">
        <v>129</v>
      </c>
      <c r="B568" s="26" t="s">
        <v>178</v>
      </c>
      <c r="C568" s="27">
        <f t="shared" si="1335"/>
        <v>250000</v>
      </c>
      <c r="D568" s="27">
        <f t="shared" si="1336"/>
        <v>0</v>
      </c>
      <c r="E568" s="27"/>
      <c r="F568" s="27"/>
      <c r="G568" s="27"/>
      <c r="H568" s="27"/>
      <c r="I568" s="27"/>
      <c r="J568" s="27"/>
      <c r="K568" s="27"/>
      <c r="L568" s="27">
        <v>250000</v>
      </c>
      <c r="M568" s="27"/>
    </row>
    <row r="569" spans="1:13" s="7" customFormat="1" ht="15.75" customHeight="1" x14ac:dyDescent="0.2">
      <c r="A569" s="25"/>
      <c r="B569" s="25"/>
      <c r="C569" s="27">
        <f>D569+G569+H569+I569+J569+K569+L569+M569</f>
        <v>0</v>
      </c>
      <c r="D569" s="27">
        <f>SUM(E569,F569)</f>
        <v>0</v>
      </c>
      <c r="E569" s="28"/>
      <c r="F569" s="29"/>
      <c r="G569" s="29">
        <v>20000</v>
      </c>
      <c r="H569" s="27"/>
      <c r="I569" s="27"/>
      <c r="J569" s="27"/>
      <c r="K569" s="27"/>
      <c r="L569" s="27">
        <v>-20000</v>
      </c>
      <c r="M569" s="27"/>
    </row>
    <row r="570" spans="1:13" s="7" customFormat="1" ht="15.75" customHeight="1" x14ac:dyDescent="0.2">
      <c r="A570" s="94"/>
      <c r="B570" s="94"/>
      <c r="C570" s="95">
        <f t="shared" ref="C570:M570" si="1340">SUM(C568:C569)</f>
        <v>250000</v>
      </c>
      <c r="D570" s="95">
        <f t="shared" si="1340"/>
        <v>0</v>
      </c>
      <c r="E570" s="95">
        <f t="shared" si="1340"/>
        <v>0</v>
      </c>
      <c r="F570" s="95">
        <f t="shared" si="1340"/>
        <v>0</v>
      </c>
      <c r="G570" s="95">
        <f t="shared" si="1340"/>
        <v>20000</v>
      </c>
      <c r="H570" s="95">
        <f t="shared" si="1340"/>
        <v>0</v>
      </c>
      <c r="I570" s="95">
        <f t="shared" si="1340"/>
        <v>0</v>
      </c>
      <c r="J570" s="95">
        <f t="shared" si="1340"/>
        <v>0</v>
      </c>
      <c r="K570" s="95">
        <f t="shared" si="1340"/>
        <v>0</v>
      </c>
      <c r="L570" s="95">
        <f t="shared" si="1340"/>
        <v>230000</v>
      </c>
      <c r="M570" s="95">
        <f t="shared" si="1340"/>
        <v>0</v>
      </c>
    </row>
    <row r="571" spans="1:13" s="7" customFormat="1" ht="28.5" customHeight="1" x14ac:dyDescent="0.2">
      <c r="A571" s="65" t="s">
        <v>129</v>
      </c>
      <c r="B571" s="26" t="s">
        <v>87</v>
      </c>
      <c r="C571" s="27">
        <f t="shared" si="1335"/>
        <v>15000</v>
      </c>
      <c r="D571" s="27">
        <f t="shared" si="1336"/>
        <v>0</v>
      </c>
      <c r="E571" s="27"/>
      <c r="F571" s="27"/>
      <c r="G571" s="27"/>
      <c r="H571" s="29">
        <v>15000</v>
      </c>
      <c r="I571" s="27"/>
      <c r="J571" s="27"/>
      <c r="K571" s="27"/>
      <c r="L571" s="27"/>
      <c r="M571" s="27"/>
    </row>
    <row r="572" spans="1:13" s="7" customFormat="1" ht="15.75" customHeight="1" x14ac:dyDescent="0.2">
      <c r="A572" s="25"/>
      <c r="B572" s="25"/>
      <c r="C572" s="27">
        <f>D572+G572+H572+I572+J572+K572+L572+M572</f>
        <v>0</v>
      </c>
      <c r="D572" s="27">
        <f>SUM(E572,F572)</f>
        <v>0</v>
      </c>
      <c r="E572" s="28"/>
      <c r="F572" s="29"/>
      <c r="G572" s="29"/>
      <c r="H572" s="27"/>
      <c r="I572" s="27"/>
      <c r="J572" s="27"/>
      <c r="K572" s="27"/>
      <c r="L572" s="27"/>
      <c r="M572" s="27"/>
    </row>
    <row r="573" spans="1:13" s="7" customFormat="1" ht="15.75" customHeight="1" x14ac:dyDescent="0.2">
      <c r="A573" s="94"/>
      <c r="B573" s="94"/>
      <c r="C573" s="95">
        <f t="shared" ref="C573:M573" si="1341">SUM(C571:C572)</f>
        <v>15000</v>
      </c>
      <c r="D573" s="95">
        <f t="shared" si="1341"/>
        <v>0</v>
      </c>
      <c r="E573" s="95">
        <f t="shared" si="1341"/>
        <v>0</v>
      </c>
      <c r="F573" s="95">
        <f t="shared" si="1341"/>
        <v>0</v>
      </c>
      <c r="G573" s="95">
        <f t="shared" si="1341"/>
        <v>0</v>
      </c>
      <c r="H573" s="95">
        <f t="shared" si="1341"/>
        <v>15000</v>
      </c>
      <c r="I573" s="95">
        <f t="shared" si="1341"/>
        <v>0</v>
      </c>
      <c r="J573" s="95">
        <f t="shared" si="1341"/>
        <v>0</v>
      </c>
      <c r="K573" s="95">
        <f t="shared" si="1341"/>
        <v>0</v>
      </c>
      <c r="L573" s="95">
        <f t="shared" si="1341"/>
        <v>0</v>
      </c>
      <c r="M573" s="95">
        <f t="shared" si="1341"/>
        <v>0</v>
      </c>
    </row>
    <row r="574" spans="1:13" s="7" customFormat="1" ht="15.75" customHeight="1" x14ac:dyDescent="0.2">
      <c r="A574" s="66">
        <v>10.92</v>
      </c>
      <c r="B574" s="26" t="s">
        <v>191</v>
      </c>
      <c r="C574" s="27">
        <f t="shared" si="1335"/>
        <v>50000</v>
      </c>
      <c r="D574" s="27">
        <f t="shared" si="1336"/>
        <v>6220</v>
      </c>
      <c r="E574" s="27">
        <v>5000</v>
      </c>
      <c r="F574" s="27">
        <v>1220</v>
      </c>
      <c r="G574" s="27">
        <v>43780</v>
      </c>
      <c r="H574" s="29"/>
      <c r="I574" s="27"/>
      <c r="J574" s="27"/>
      <c r="K574" s="27"/>
      <c r="L574" s="27"/>
      <c r="M574" s="27"/>
    </row>
    <row r="575" spans="1:13" s="7" customFormat="1" ht="15.75" customHeight="1" x14ac:dyDescent="0.2">
      <c r="A575" s="25"/>
      <c r="B575" s="25"/>
      <c r="C575" s="27">
        <f>D575+G575+H575+I575+J575+K575+L575+M575</f>
        <v>0</v>
      </c>
      <c r="D575" s="27">
        <f>SUM(E575,F575)</f>
        <v>0</v>
      </c>
      <c r="E575" s="28"/>
      <c r="F575" s="29"/>
      <c r="G575" s="29"/>
      <c r="H575" s="27"/>
      <c r="I575" s="27"/>
      <c r="J575" s="27"/>
      <c r="K575" s="27"/>
      <c r="L575" s="27"/>
      <c r="M575" s="27"/>
    </row>
    <row r="576" spans="1:13" s="7" customFormat="1" ht="15.75" customHeight="1" x14ac:dyDescent="0.2">
      <c r="A576" s="94"/>
      <c r="B576" s="94"/>
      <c r="C576" s="95">
        <f t="shared" ref="C576:M576" si="1342">SUM(C574:C575)</f>
        <v>50000</v>
      </c>
      <c r="D576" s="95">
        <f t="shared" si="1342"/>
        <v>6220</v>
      </c>
      <c r="E576" s="95">
        <f t="shared" si="1342"/>
        <v>5000</v>
      </c>
      <c r="F576" s="95">
        <f t="shared" si="1342"/>
        <v>1220</v>
      </c>
      <c r="G576" s="95">
        <f t="shared" si="1342"/>
        <v>43780</v>
      </c>
      <c r="H576" s="95">
        <f t="shared" si="1342"/>
        <v>0</v>
      </c>
      <c r="I576" s="95">
        <f t="shared" si="1342"/>
        <v>0</v>
      </c>
      <c r="J576" s="95">
        <f t="shared" si="1342"/>
        <v>0</v>
      </c>
      <c r="K576" s="95">
        <f t="shared" si="1342"/>
        <v>0</v>
      </c>
      <c r="L576" s="95">
        <f t="shared" si="1342"/>
        <v>0</v>
      </c>
      <c r="M576" s="95">
        <f t="shared" si="1342"/>
        <v>0</v>
      </c>
    </row>
    <row r="577" spans="1:13" s="7" customFormat="1" ht="15.75" customHeight="1" x14ac:dyDescent="0.2">
      <c r="A577" s="66">
        <v>10.92</v>
      </c>
      <c r="B577" s="26" t="s">
        <v>194</v>
      </c>
      <c r="C577" s="27">
        <f t="shared" ref="C577:C580" si="1343">SUM(D577,G577,H577:M577)</f>
        <v>28743</v>
      </c>
      <c r="D577" s="27">
        <f t="shared" ref="D577:D580" si="1344">SUM(E577:F577)</f>
        <v>1985</v>
      </c>
      <c r="E577" s="27">
        <v>1600</v>
      </c>
      <c r="F577" s="27">
        <v>385</v>
      </c>
      <c r="G577" s="27">
        <v>26758</v>
      </c>
      <c r="H577" s="29"/>
      <c r="I577" s="27"/>
      <c r="J577" s="27"/>
      <c r="K577" s="27"/>
      <c r="L577" s="27"/>
      <c r="M577" s="27"/>
    </row>
    <row r="578" spans="1:13" s="7" customFormat="1" ht="15.75" customHeight="1" x14ac:dyDescent="0.2">
      <c r="A578" s="25"/>
      <c r="B578" s="25"/>
      <c r="C578" s="27">
        <f>D578+G578+H578+I578+J578+K578+L578+M578</f>
        <v>0</v>
      </c>
      <c r="D578" s="27">
        <f>SUM(E578,F578)</f>
        <v>0</v>
      </c>
      <c r="E578" s="28"/>
      <c r="F578" s="29"/>
      <c r="G578" s="29"/>
      <c r="H578" s="27"/>
      <c r="I578" s="27"/>
      <c r="J578" s="27"/>
      <c r="K578" s="27"/>
      <c r="L578" s="27"/>
      <c r="M578" s="27"/>
    </row>
    <row r="579" spans="1:13" s="7" customFormat="1" ht="15.75" customHeight="1" x14ac:dyDescent="0.2">
      <c r="A579" s="94"/>
      <c r="B579" s="94"/>
      <c r="C579" s="95">
        <f t="shared" ref="C579:M579" si="1345">SUM(C577:C578)</f>
        <v>28743</v>
      </c>
      <c r="D579" s="95">
        <f t="shared" si="1345"/>
        <v>1985</v>
      </c>
      <c r="E579" s="95">
        <f t="shared" si="1345"/>
        <v>1600</v>
      </c>
      <c r="F579" s="95">
        <f t="shared" si="1345"/>
        <v>385</v>
      </c>
      <c r="G579" s="95">
        <f t="shared" si="1345"/>
        <v>26758</v>
      </c>
      <c r="H579" s="95">
        <f t="shared" si="1345"/>
        <v>0</v>
      </c>
      <c r="I579" s="95">
        <f t="shared" si="1345"/>
        <v>0</v>
      </c>
      <c r="J579" s="95">
        <f t="shared" si="1345"/>
        <v>0</v>
      </c>
      <c r="K579" s="95">
        <f t="shared" si="1345"/>
        <v>0</v>
      </c>
      <c r="L579" s="95">
        <f t="shared" si="1345"/>
        <v>0</v>
      </c>
      <c r="M579" s="95">
        <f t="shared" si="1345"/>
        <v>0</v>
      </c>
    </row>
    <row r="580" spans="1:13" s="7" customFormat="1" ht="15.75" customHeight="1" x14ac:dyDescent="0.2">
      <c r="A580" s="66">
        <v>10.92</v>
      </c>
      <c r="B580" s="26" t="s">
        <v>195</v>
      </c>
      <c r="C580" s="27">
        <f t="shared" si="1343"/>
        <v>205459</v>
      </c>
      <c r="D580" s="27">
        <f t="shared" si="1344"/>
        <v>1241</v>
      </c>
      <c r="E580" s="27">
        <v>1000</v>
      </c>
      <c r="F580" s="27">
        <v>241</v>
      </c>
      <c r="G580" s="27">
        <v>243</v>
      </c>
      <c r="H580" s="29"/>
      <c r="I580" s="27"/>
      <c r="J580" s="27">
        <v>203975</v>
      </c>
      <c r="K580" s="27"/>
      <c r="L580" s="27"/>
      <c r="M580" s="27"/>
    </row>
    <row r="581" spans="1:13" s="7" customFormat="1" ht="15.75" customHeight="1" x14ac:dyDescent="0.2">
      <c r="A581" s="25"/>
      <c r="B581" s="25"/>
      <c r="C581" s="27">
        <f>D581+G581+H581+I581+J581+K581+L581+M581</f>
        <v>0</v>
      </c>
      <c r="D581" s="27">
        <f>SUM(E581,F581)</f>
        <v>0</v>
      </c>
      <c r="E581" s="28"/>
      <c r="F581" s="29"/>
      <c r="G581" s="29"/>
      <c r="H581" s="27"/>
      <c r="I581" s="27"/>
      <c r="J581" s="27"/>
      <c r="K581" s="27"/>
      <c r="L581" s="27"/>
      <c r="M581" s="27"/>
    </row>
    <row r="582" spans="1:13" s="7" customFormat="1" ht="15.75" customHeight="1" x14ac:dyDescent="0.2">
      <c r="A582" s="94"/>
      <c r="B582" s="94"/>
      <c r="C582" s="95">
        <f t="shared" ref="C582:M582" si="1346">SUM(C580:C581)</f>
        <v>205459</v>
      </c>
      <c r="D582" s="95">
        <f t="shared" si="1346"/>
        <v>1241</v>
      </c>
      <c r="E582" s="95">
        <f t="shared" si="1346"/>
        <v>1000</v>
      </c>
      <c r="F582" s="95">
        <f t="shared" si="1346"/>
        <v>241</v>
      </c>
      <c r="G582" s="95">
        <f t="shared" si="1346"/>
        <v>243</v>
      </c>
      <c r="H582" s="95">
        <f t="shared" si="1346"/>
        <v>0</v>
      </c>
      <c r="I582" s="95">
        <f t="shared" si="1346"/>
        <v>0</v>
      </c>
      <c r="J582" s="95">
        <f t="shared" si="1346"/>
        <v>203975</v>
      </c>
      <c r="K582" s="95">
        <f t="shared" si="1346"/>
        <v>0</v>
      </c>
      <c r="L582" s="95">
        <f t="shared" si="1346"/>
        <v>0</v>
      </c>
      <c r="M582" s="95">
        <f t="shared" si="1346"/>
        <v>0</v>
      </c>
    </row>
    <row r="583" spans="1:13" s="12" customFormat="1" ht="15.75" customHeight="1" x14ac:dyDescent="0.2">
      <c r="A583" s="67"/>
      <c r="B583" s="67" t="s">
        <v>0</v>
      </c>
      <c r="C583" s="67">
        <f t="shared" ref="C583:M583" si="1347">SUM(C69,C82,C118,C136,C249,C252,C379,C382,C529)</f>
        <v>42238033</v>
      </c>
      <c r="D583" s="67">
        <f t="shared" si="1347"/>
        <v>12913417</v>
      </c>
      <c r="E583" s="67">
        <f t="shared" si="1347"/>
        <v>10367206</v>
      </c>
      <c r="F583" s="67">
        <f t="shared" si="1347"/>
        <v>2546211</v>
      </c>
      <c r="G583" s="67">
        <f t="shared" si="1347"/>
        <v>8367919</v>
      </c>
      <c r="H583" s="67">
        <f t="shared" si="1347"/>
        <v>1073411</v>
      </c>
      <c r="I583" s="67">
        <f t="shared" si="1347"/>
        <v>10000</v>
      </c>
      <c r="J583" s="67">
        <f t="shared" si="1347"/>
        <v>18437345</v>
      </c>
      <c r="K583" s="67">
        <f t="shared" si="1347"/>
        <v>629761</v>
      </c>
      <c r="L583" s="67">
        <f t="shared" si="1347"/>
        <v>806180</v>
      </c>
      <c r="M583" s="67">
        <f t="shared" si="1347"/>
        <v>0</v>
      </c>
    </row>
    <row r="584" spans="1:13" s="7" customFormat="1" ht="15.75" customHeight="1" x14ac:dyDescent="0.2">
      <c r="A584" s="98"/>
      <c r="B584" s="98"/>
      <c r="C584" s="99">
        <f>D584+G584+H584+I584+J584+K584+L584+M584</f>
        <v>929129</v>
      </c>
      <c r="D584" s="99">
        <f>SUM(E584,F584)</f>
        <v>1765731</v>
      </c>
      <c r="E584" s="100">
        <f>SUM(E530,E383,E380,E253,E250,E137,E119,E83,E70)</f>
        <v>1417518</v>
      </c>
      <c r="F584" s="100">
        <f t="shared" ref="F584:M584" si="1348">SUM(F530,F383,F380,F253,F250,F137,F119,F83,F70)</f>
        <v>348213</v>
      </c>
      <c r="G584" s="100">
        <f t="shared" si="1348"/>
        <v>146509</v>
      </c>
      <c r="H584" s="100">
        <f t="shared" si="1348"/>
        <v>0</v>
      </c>
      <c r="I584" s="100">
        <f t="shared" si="1348"/>
        <v>-10000</v>
      </c>
      <c r="J584" s="100">
        <f t="shared" si="1348"/>
        <v>-953951</v>
      </c>
      <c r="K584" s="100">
        <f t="shared" si="1348"/>
        <v>0</v>
      </c>
      <c r="L584" s="100">
        <f t="shared" si="1348"/>
        <v>-19160</v>
      </c>
      <c r="M584" s="100">
        <f t="shared" si="1348"/>
        <v>0</v>
      </c>
    </row>
    <row r="585" spans="1:13" s="7" customFormat="1" ht="15.75" customHeight="1" x14ac:dyDescent="0.2">
      <c r="A585" s="92"/>
      <c r="B585" s="92"/>
      <c r="C585" s="95">
        <f>SUM(C583,C584)</f>
        <v>43167162</v>
      </c>
      <c r="D585" s="95">
        <f t="shared" ref="D585:M585" si="1349">SUM(D583,D584)</f>
        <v>14679148</v>
      </c>
      <c r="E585" s="95">
        <f t="shared" si="1349"/>
        <v>11784724</v>
      </c>
      <c r="F585" s="95">
        <f t="shared" si="1349"/>
        <v>2894424</v>
      </c>
      <c r="G585" s="95">
        <f t="shared" si="1349"/>
        <v>8514428</v>
      </c>
      <c r="H585" s="95">
        <f t="shared" si="1349"/>
        <v>1073411</v>
      </c>
      <c r="I585" s="95">
        <f t="shared" si="1349"/>
        <v>0</v>
      </c>
      <c r="J585" s="95">
        <f t="shared" si="1349"/>
        <v>17483394</v>
      </c>
      <c r="K585" s="95">
        <f t="shared" si="1349"/>
        <v>629761</v>
      </c>
      <c r="L585" s="95">
        <f t="shared" si="1349"/>
        <v>787020</v>
      </c>
      <c r="M585" s="95">
        <f t="shared" si="1349"/>
        <v>0</v>
      </c>
    </row>
    <row r="586" spans="1:13" s="12" customFormat="1" ht="15.75" customHeight="1" x14ac:dyDescent="0.2">
      <c r="A586" s="82"/>
      <c r="B586" s="82" t="s">
        <v>214</v>
      </c>
      <c r="C586" s="82">
        <f>C587+C588+C589+C590</f>
        <v>-5864767</v>
      </c>
      <c r="D586" s="83"/>
      <c r="E586" s="83"/>
      <c r="F586" s="83"/>
      <c r="G586" s="83"/>
      <c r="H586" s="83"/>
      <c r="I586" s="83"/>
      <c r="J586" s="83"/>
      <c r="K586" s="83"/>
      <c r="L586" s="83"/>
      <c r="M586" s="83"/>
    </row>
    <row r="587" spans="1:13" s="12" customFormat="1" ht="15.75" customHeight="1" x14ac:dyDescent="0.2">
      <c r="A587" s="34"/>
      <c r="B587" s="68" t="s">
        <v>90</v>
      </c>
      <c r="C587" s="34">
        <v>-4307852</v>
      </c>
      <c r="D587" s="69"/>
      <c r="E587" s="69"/>
      <c r="F587" s="69"/>
      <c r="G587" s="69"/>
      <c r="H587" s="69"/>
      <c r="I587" s="69"/>
      <c r="J587" s="69"/>
      <c r="K587" s="69"/>
      <c r="L587" s="69"/>
      <c r="M587" s="69"/>
    </row>
    <row r="588" spans="1:13" s="12" customFormat="1" ht="25.5" customHeight="1" x14ac:dyDescent="0.2">
      <c r="A588" s="34"/>
      <c r="B588" s="70" t="s">
        <v>181</v>
      </c>
      <c r="C588" s="34">
        <v>-56915</v>
      </c>
      <c r="D588" s="69"/>
      <c r="E588" s="69"/>
      <c r="F588" s="69"/>
      <c r="G588" s="69"/>
      <c r="H588" s="69"/>
      <c r="I588" s="69"/>
      <c r="J588" s="69"/>
      <c r="K588" s="69"/>
      <c r="L588" s="69"/>
      <c r="M588" s="69"/>
    </row>
    <row r="589" spans="1:13" s="12" customFormat="1" ht="30" customHeight="1" x14ac:dyDescent="0.2">
      <c r="A589" s="34"/>
      <c r="B589" s="70" t="s">
        <v>182</v>
      </c>
      <c r="C589" s="34">
        <v>0</v>
      </c>
      <c r="D589" s="69"/>
      <c r="E589" s="69"/>
      <c r="F589" s="69"/>
      <c r="G589" s="69"/>
      <c r="H589" s="69"/>
      <c r="I589" s="69"/>
      <c r="J589" s="69"/>
      <c r="K589" s="69"/>
      <c r="L589" s="69"/>
      <c r="M589" s="69"/>
    </row>
    <row r="590" spans="1:13" s="12" customFormat="1" ht="15.75" customHeight="1" x14ac:dyDescent="0.2">
      <c r="A590" s="34"/>
      <c r="B590" s="37" t="s">
        <v>112</v>
      </c>
      <c r="C590" s="34">
        <v>-1500000</v>
      </c>
      <c r="D590" s="11"/>
      <c r="E590" s="11"/>
      <c r="F590" s="11"/>
      <c r="G590" s="11"/>
      <c r="H590" s="11"/>
      <c r="I590" s="11"/>
      <c r="J590" s="11"/>
      <c r="K590" s="11"/>
      <c r="L590" s="11"/>
      <c r="M590" s="11"/>
    </row>
    <row r="591" spans="1:13" s="7" customFormat="1" ht="15.75" customHeight="1" x14ac:dyDescent="0.2">
      <c r="A591" s="6"/>
      <c r="B591" s="69"/>
      <c r="C591" s="69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s="12" customFormat="1" ht="15.75" customHeight="1" x14ac:dyDescent="0.2">
      <c r="A592" s="69"/>
      <c r="C592" s="69"/>
      <c r="E592" s="69"/>
      <c r="F592" s="11"/>
      <c r="G592" s="11"/>
      <c r="H592" s="11"/>
      <c r="I592" s="11"/>
      <c r="J592" s="11"/>
      <c r="K592" s="11"/>
      <c r="L592" s="11"/>
      <c r="M592" s="11"/>
    </row>
    <row r="593" spans="1:16" s="7" customFormat="1" ht="15.75" customHeight="1" x14ac:dyDescent="0.2">
      <c r="A593" s="6"/>
      <c r="B593" s="6" t="s">
        <v>216</v>
      </c>
      <c r="C593" s="71"/>
      <c r="D593" s="6"/>
      <c r="E593" s="6"/>
      <c r="F593" s="1" t="s">
        <v>215</v>
      </c>
      <c r="G593" s="1"/>
      <c r="H593" s="1"/>
      <c r="I593" s="1"/>
      <c r="J593" s="1"/>
      <c r="K593" s="1"/>
      <c r="L593" s="1"/>
      <c r="M593" s="1"/>
    </row>
    <row r="594" spans="1:16" s="7" customFormat="1" ht="15.75" customHeight="1" x14ac:dyDescent="0.2">
      <c r="A594" s="6"/>
      <c r="B594" s="6"/>
      <c r="C594" s="73"/>
      <c r="D594" s="6"/>
      <c r="E594" s="6"/>
      <c r="F594" s="1"/>
      <c r="G594" s="1"/>
      <c r="H594" s="1"/>
      <c r="I594" s="1"/>
      <c r="J594" s="1"/>
      <c r="K594" s="1"/>
      <c r="L594" s="1"/>
      <c r="M594" s="1"/>
    </row>
    <row r="595" spans="1:16" s="7" customFormat="1" ht="15.75" customHeight="1" x14ac:dyDescent="0.2">
      <c r="A595" s="6"/>
      <c r="B595" s="6"/>
      <c r="C595" s="6"/>
      <c r="D595" s="6"/>
      <c r="E595" s="6"/>
      <c r="F595" s="1"/>
      <c r="G595" s="1"/>
      <c r="H595" s="1"/>
      <c r="I595" s="1"/>
      <c r="J595" s="1"/>
      <c r="K595" s="1"/>
      <c r="L595" s="1"/>
      <c r="M595" s="1"/>
    </row>
    <row r="596" spans="1:16" s="7" customFormat="1" ht="15.75" customHeight="1" x14ac:dyDescent="0.2">
      <c r="A596" s="6"/>
      <c r="B596" s="6"/>
      <c r="C596" s="6"/>
      <c r="D596" s="6"/>
      <c r="E596" s="6"/>
      <c r="F596" s="1"/>
      <c r="G596" s="1"/>
      <c r="H596" s="1"/>
      <c r="I596" s="1"/>
      <c r="J596" s="1"/>
      <c r="K596" s="1"/>
      <c r="L596" s="1"/>
      <c r="M596" s="1"/>
    </row>
    <row r="597" spans="1:16" s="7" customFormat="1" ht="15.75" customHeight="1" x14ac:dyDescent="0.2">
      <c r="A597" s="72"/>
      <c r="B597" s="6"/>
      <c r="C597" s="6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6" s="7" customFormat="1" ht="15.75" customHeight="1" x14ac:dyDescent="0.2">
      <c r="A598" s="72"/>
      <c r="B598" s="6"/>
      <c r="C598" s="6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6" s="7" customFormat="1" ht="15.75" customHeight="1" x14ac:dyDescent="0.2">
      <c r="A599" s="72"/>
      <c r="B599" s="6"/>
      <c r="C599" s="6"/>
      <c r="D599" s="1"/>
      <c r="E599" s="1"/>
      <c r="F599" s="1"/>
      <c r="G599" s="1"/>
      <c r="H599" s="1"/>
      <c r="I599" s="102"/>
      <c r="J599" s="1"/>
      <c r="K599" s="1"/>
      <c r="L599" s="1"/>
      <c r="M599" s="1"/>
    </row>
    <row r="600" spans="1:16" s="7" customFormat="1" ht="15.75" customHeight="1" x14ac:dyDescent="0.2">
      <c r="A600" s="72"/>
      <c r="B600" s="6"/>
      <c r="C600" s="6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6" s="7" customFormat="1" ht="15.75" customHeight="1" x14ac:dyDescent="0.2">
      <c r="A601" s="72"/>
      <c r="B601" s="6"/>
      <c r="C601" s="6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6" s="7" customFormat="1" ht="15.75" customHeight="1" x14ac:dyDescent="0.2">
      <c r="A602" s="6"/>
      <c r="B602" s="6"/>
      <c r="C602" s="6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6" s="7" customFormat="1" ht="15.75" customHeight="1" x14ac:dyDescent="0.2">
      <c r="A603" s="6"/>
      <c r="B603" s="6"/>
      <c r="C603" s="6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6" s="7" customFormat="1" ht="15.75" customHeight="1" x14ac:dyDescent="0.2">
      <c r="A604" s="6"/>
      <c r="B604" s="6"/>
      <c r="C604" s="6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6" s="7" customFormat="1" ht="15.75" customHeight="1" x14ac:dyDescent="0.2">
      <c r="A605" s="6"/>
      <c r="B605" s="6"/>
      <c r="C605" s="6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6" s="7" customFormat="1" ht="15.75" customHeight="1" x14ac:dyDescent="0.2">
      <c r="A606" s="6"/>
      <c r="B606" s="6"/>
      <c r="C606" s="6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6" s="7" customFormat="1" ht="15.75" customHeight="1" x14ac:dyDescent="0.2">
      <c r="A607" s="6"/>
      <c r="B607" s="6"/>
      <c r="C607" s="6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6" s="7" customFormat="1" ht="15.75" customHeight="1" x14ac:dyDescent="0.2">
      <c r="A608" s="6"/>
      <c r="B608" s="6"/>
      <c r="C608" s="6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s="7" customFormat="1" ht="15.75" customHeight="1" x14ac:dyDescent="0.2">
      <c r="A609" s="6"/>
      <c r="B609" s="6"/>
      <c r="C609" s="6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s="7" customFormat="1" ht="15.75" customHeight="1" x14ac:dyDescent="0.2">
      <c r="A610" s="6"/>
      <c r="B610" s="6"/>
      <c r="C610" s="6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s="7" customFormat="1" ht="15.75" customHeight="1" x14ac:dyDescent="0.2">
      <c r="A611" s="6"/>
      <c r="B611" s="6"/>
      <c r="C611" s="6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s="7" customFormat="1" ht="15.75" customHeight="1" x14ac:dyDescent="0.2">
      <c r="A612" s="6"/>
      <c r="B612" s="6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s="7" customFormat="1" ht="15.75" customHeight="1" x14ac:dyDescent="0.2">
      <c r="A613" s="6"/>
      <c r="B613" s="6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s="7" customFormat="1" ht="15.75" customHeight="1" x14ac:dyDescent="0.2">
      <c r="A614" s="6"/>
      <c r="B614" s="6"/>
      <c r="C614" s="6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s="7" customFormat="1" ht="15.75" customHeight="1" x14ac:dyDescent="0.2">
      <c r="A615" s="6"/>
      <c r="B615" s="6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s="7" customFormat="1" ht="15.75" customHeight="1" x14ac:dyDescent="0.2">
      <c r="A616" s="6"/>
      <c r="B616" s="6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s="7" customFormat="1" ht="15.75" customHeight="1" x14ac:dyDescent="0.2">
      <c r="A617" s="6"/>
      <c r="B617" s="6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s="7" customFormat="1" ht="15.75" customHeight="1" x14ac:dyDescent="0.2">
      <c r="A618" s="6"/>
      <c r="B618" s="6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s="7" customFormat="1" ht="15.75" customHeight="1" x14ac:dyDescent="0.2">
      <c r="A619" s="6"/>
      <c r="B619" s="6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s="7" customFormat="1" ht="15.75" customHeight="1" x14ac:dyDescent="0.2">
      <c r="A620" s="6"/>
      <c r="B620" s="6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s="7" customFormat="1" ht="15.75" customHeight="1" x14ac:dyDescent="0.2">
      <c r="A621" s="6"/>
      <c r="B621" s="6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s="7" customFormat="1" ht="15.75" customHeight="1" x14ac:dyDescent="0.2">
      <c r="A622" s="6"/>
      <c r="B622" s="6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s="7" customFormat="1" ht="15.75" customHeight="1" x14ac:dyDescent="0.2">
      <c r="A623" s="6"/>
      <c r="B623" s="6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s="7" customFormat="1" ht="15.75" customHeight="1" x14ac:dyDescent="0.2">
      <c r="A624" s="6"/>
      <c r="B624" s="6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7" customFormat="1" ht="15.75" customHeight="1" x14ac:dyDescent="0.2">
      <c r="A625" s="6"/>
      <c r="B625" s="6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7" customFormat="1" ht="15.75" customHeight="1" x14ac:dyDescent="0.2">
      <c r="A626" s="6"/>
      <c r="B626" s="6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7" customFormat="1" ht="15.75" customHeight="1" x14ac:dyDescent="0.2">
      <c r="A627" s="6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7" customFormat="1" ht="15.75" customHeight="1" x14ac:dyDescent="0.2">
      <c r="A628" s="6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7" customFormat="1" ht="15.75" customHeight="1" x14ac:dyDescent="0.2">
      <c r="A629" s="6"/>
      <c r="B629" s="6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7" customFormat="1" ht="15.75" customHeight="1" x14ac:dyDescent="0.2">
      <c r="A630" s="6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7" customFormat="1" ht="15.75" customHeight="1" x14ac:dyDescent="0.2">
      <c r="A631" s="6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7" customFormat="1" ht="15.75" customHeight="1" x14ac:dyDescent="0.2">
      <c r="A632" s="6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7" customFormat="1" ht="15.75" customHeight="1" x14ac:dyDescent="0.2">
      <c r="A633" s="6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7" customFormat="1" ht="15.75" customHeight="1" x14ac:dyDescent="0.2">
      <c r="A634" s="6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7" customFormat="1" ht="15.75" customHeight="1" x14ac:dyDescent="0.2">
      <c r="A635" s="6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7" customFormat="1" ht="15.75" customHeight="1" x14ac:dyDescent="0.2">
      <c r="A636" s="6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7" customFormat="1" ht="15.75" customHeight="1" x14ac:dyDescent="0.2">
      <c r="A637" s="6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7" customFormat="1" ht="15.75" customHeight="1" x14ac:dyDescent="0.2">
      <c r="A638" s="6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7" customFormat="1" ht="15.75" customHeight="1" x14ac:dyDescent="0.2">
      <c r="A639" s="6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s="7" customFormat="1" ht="15.75" customHeight="1" x14ac:dyDescent="0.2">
      <c r="A640" s="6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s="7" customFormat="1" ht="15.75" customHeight="1" x14ac:dyDescent="0.2">
      <c r="A641" s="6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s="7" customFormat="1" ht="15.75" customHeight="1" x14ac:dyDescent="0.2">
      <c r="A642" s="6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s="7" customFormat="1" ht="15.75" customHeight="1" x14ac:dyDescent="0.2">
      <c r="A643" s="6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s="7" customFormat="1" ht="15.75" customHeight="1" x14ac:dyDescent="0.2">
      <c r="A644" s="6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s="7" customFormat="1" ht="15.75" customHeight="1" x14ac:dyDescent="0.2">
      <c r="A645" s="6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s="7" customFormat="1" ht="15.75" customHeight="1" x14ac:dyDescent="0.2">
      <c r="A646" s="6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s="7" customFormat="1" ht="15.75" customHeight="1" x14ac:dyDescent="0.2">
      <c r="A647" s="6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s="7" customFormat="1" ht="15.75" customHeight="1" x14ac:dyDescent="0.2">
      <c r="A648" s="6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s="7" customFormat="1" ht="15.75" customHeight="1" x14ac:dyDescent="0.2">
      <c r="A649" s="6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s="7" customFormat="1" ht="15.75" customHeight="1" x14ac:dyDescent="0.2">
      <c r="A650" s="6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s="7" customFormat="1" ht="15.75" customHeight="1" x14ac:dyDescent="0.2">
      <c r="A651" s="6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s="7" customFormat="1" ht="15.75" customHeight="1" x14ac:dyDescent="0.2">
      <c r="A652" s="6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s="7" customFormat="1" ht="15.75" customHeight="1" x14ac:dyDescent="0.2">
      <c r="A653" s="6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s="7" customFormat="1" ht="15.75" customHeight="1" x14ac:dyDescent="0.2">
      <c r="A654" s="6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s="7" customFormat="1" ht="15.75" customHeight="1" x14ac:dyDescent="0.2">
      <c r="A655" s="6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s="7" customFormat="1" ht="15.75" customHeight="1" x14ac:dyDescent="0.2">
      <c r="A656" s="6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s="7" customFormat="1" ht="15.75" customHeight="1" x14ac:dyDescent="0.2">
      <c r="A657" s="6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s="7" customFormat="1" ht="15.75" customHeight="1" x14ac:dyDescent="0.2">
      <c r="A658" s="6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s="7" customFormat="1" ht="15.75" customHeight="1" x14ac:dyDescent="0.2">
      <c r="A659" s="6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s="7" customFormat="1" ht="15.75" customHeight="1" x14ac:dyDescent="0.2">
      <c r="A660" s="6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s="7" customFormat="1" ht="15.75" customHeight="1" x14ac:dyDescent="0.2">
      <c r="A661" s="6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s="7" customFormat="1" ht="15.75" customHeight="1" x14ac:dyDescent="0.2">
      <c r="A662" s="6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s="7" customFormat="1" ht="15.75" customHeight="1" x14ac:dyDescent="0.2">
      <c r="A663" s="6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s="7" customFormat="1" ht="15.75" customHeight="1" x14ac:dyDescent="0.2">
      <c r="A664" s="6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s="7" customFormat="1" ht="15.75" customHeight="1" x14ac:dyDescent="0.2">
      <c r="A665" s="6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s="7" customFormat="1" ht="15.75" customHeight="1" x14ac:dyDescent="0.2">
      <c r="A666" s="6"/>
      <c r="B666" s="6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s="7" customFormat="1" ht="15.75" customHeight="1" x14ac:dyDescent="0.2">
      <c r="A667" s="6"/>
      <c r="B667" s="6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s="7" customFormat="1" ht="15.75" customHeight="1" x14ac:dyDescent="0.2">
      <c r="A668" s="6"/>
      <c r="B668" s="6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s="7" customFormat="1" ht="15.75" customHeight="1" x14ac:dyDescent="0.2">
      <c r="A669" s="6"/>
      <c r="B669" s="6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5.75" customHeight="1" x14ac:dyDescent="0.2">
      <c r="A670" s="6"/>
      <c r="B670" s="6"/>
      <c r="C670" s="6"/>
    </row>
    <row r="671" spans="1:13" ht="15.75" customHeight="1" x14ac:dyDescent="0.2">
      <c r="A671" s="6"/>
      <c r="B671" s="6"/>
      <c r="C671" s="6"/>
    </row>
    <row r="672" spans="1:13" ht="15.75" customHeight="1" x14ac:dyDescent="0.2">
      <c r="A672" s="6"/>
      <c r="B672" s="6"/>
      <c r="C672" s="6"/>
    </row>
    <row r="673" spans="1:3" ht="15.75" customHeight="1" x14ac:dyDescent="0.2">
      <c r="A673" s="6"/>
      <c r="B673" s="6"/>
      <c r="C673" s="6"/>
    </row>
    <row r="674" spans="1:3" ht="15.75" customHeight="1" x14ac:dyDescent="0.2">
      <c r="A674" s="6"/>
      <c r="B674" s="6"/>
      <c r="C674" s="6"/>
    </row>
    <row r="675" spans="1:3" ht="15.75" customHeight="1" x14ac:dyDescent="0.2">
      <c r="A675" s="6"/>
      <c r="B675" s="6"/>
      <c r="C675" s="6"/>
    </row>
    <row r="676" spans="1:3" ht="15.75" customHeight="1" x14ac:dyDescent="0.2">
      <c r="A676" s="6"/>
      <c r="B676" s="6"/>
      <c r="C676" s="6"/>
    </row>
    <row r="677" spans="1:3" ht="15.75" customHeight="1" x14ac:dyDescent="0.2">
      <c r="A677" s="6"/>
      <c r="B677" s="6"/>
      <c r="C677" s="6"/>
    </row>
    <row r="678" spans="1:3" ht="15.75" customHeight="1" x14ac:dyDescent="0.2">
      <c r="A678" s="6"/>
      <c r="B678" s="6"/>
      <c r="C678" s="6"/>
    </row>
    <row r="679" spans="1:3" ht="15.75" customHeight="1" x14ac:dyDescent="0.2">
      <c r="A679" s="6"/>
      <c r="B679" s="6"/>
      <c r="C679" s="6"/>
    </row>
    <row r="680" spans="1:3" ht="15.75" customHeight="1" x14ac:dyDescent="0.2">
      <c r="A680" s="6"/>
      <c r="B680" s="6"/>
      <c r="C680" s="6"/>
    </row>
    <row r="681" spans="1:3" ht="15.75" customHeight="1" x14ac:dyDescent="0.2">
      <c r="A681" s="6"/>
      <c r="B681" s="6"/>
      <c r="C681" s="6"/>
    </row>
    <row r="682" spans="1:3" ht="15.75" customHeight="1" x14ac:dyDescent="0.2">
      <c r="A682" s="6"/>
      <c r="B682" s="6"/>
      <c r="C682" s="6"/>
    </row>
    <row r="683" spans="1:3" ht="15.75" customHeight="1" x14ac:dyDescent="0.2">
      <c r="A683" s="6"/>
      <c r="B683" s="6"/>
      <c r="C683" s="6"/>
    </row>
    <row r="684" spans="1:3" ht="15.75" customHeight="1" x14ac:dyDescent="0.2">
      <c r="A684" s="6"/>
      <c r="B684" s="6"/>
      <c r="C684" s="6"/>
    </row>
    <row r="685" spans="1:3" ht="15.75" customHeight="1" x14ac:dyDescent="0.2">
      <c r="A685" s="6"/>
      <c r="B685" s="6"/>
      <c r="C685" s="6"/>
    </row>
    <row r="686" spans="1:3" ht="15.75" customHeight="1" x14ac:dyDescent="0.2">
      <c r="A686" s="6"/>
      <c r="B686" s="6"/>
      <c r="C686" s="6"/>
    </row>
    <row r="687" spans="1:3" ht="15.75" customHeight="1" x14ac:dyDescent="0.2">
      <c r="A687" s="6"/>
      <c r="B687" s="6"/>
      <c r="C687" s="6"/>
    </row>
    <row r="688" spans="1:3" ht="15.75" customHeight="1" x14ac:dyDescent="0.2">
      <c r="A688" s="6"/>
      <c r="B688" s="6"/>
      <c r="C688" s="6"/>
    </row>
    <row r="689" spans="1:3" ht="15.75" customHeight="1" x14ac:dyDescent="0.2">
      <c r="A689" s="6"/>
      <c r="B689" s="6"/>
      <c r="C689" s="6"/>
    </row>
    <row r="690" spans="1:3" ht="15.75" customHeight="1" x14ac:dyDescent="0.2">
      <c r="A690" s="6"/>
      <c r="B690" s="6"/>
      <c r="C690" s="6"/>
    </row>
    <row r="691" spans="1:3" ht="15.75" customHeight="1" x14ac:dyDescent="0.2">
      <c r="A691" s="6"/>
      <c r="B691" s="6"/>
      <c r="C691" s="6"/>
    </row>
    <row r="692" spans="1:3" ht="15.75" customHeight="1" x14ac:dyDescent="0.2">
      <c r="A692" s="6"/>
      <c r="B692" s="6"/>
      <c r="C692" s="6"/>
    </row>
    <row r="693" spans="1:3" ht="15.75" customHeight="1" x14ac:dyDescent="0.2">
      <c r="A693" s="6"/>
      <c r="B693" s="6"/>
      <c r="C693" s="6"/>
    </row>
    <row r="694" spans="1:3" ht="15.75" customHeight="1" x14ac:dyDescent="0.2">
      <c r="A694" s="6"/>
      <c r="B694" s="6"/>
      <c r="C694" s="6"/>
    </row>
    <row r="695" spans="1:3" ht="15.75" customHeight="1" x14ac:dyDescent="0.2">
      <c r="A695" s="6"/>
      <c r="B695" s="6"/>
      <c r="C695" s="6"/>
    </row>
    <row r="696" spans="1:3" ht="15.75" customHeight="1" x14ac:dyDescent="0.2">
      <c r="A696" s="6"/>
      <c r="B696" s="6"/>
      <c r="C696" s="6"/>
    </row>
    <row r="697" spans="1:3" ht="15.75" customHeight="1" x14ac:dyDescent="0.2">
      <c r="A697" s="6"/>
      <c r="B697" s="6"/>
      <c r="C697" s="6"/>
    </row>
    <row r="698" spans="1:3" ht="15.75" customHeight="1" x14ac:dyDescent="0.2">
      <c r="A698" s="6"/>
      <c r="B698" s="6"/>
      <c r="C698" s="6"/>
    </row>
    <row r="699" spans="1:3" ht="15.75" customHeight="1" x14ac:dyDescent="0.2">
      <c r="A699" s="6"/>
      <c r="B699" s="6"/>
      <c r="C699" s="6"/>
    </row>
    <row r="700" spans="1:3" ht="15.75" customHeight="1" x14ac:dyDescent="0.2">
      <c r="A700" s="6"/>
      <c r="B700" s="6"/>
      <c r="C700" s="6"/>
    </row>
    <row r="701" spans="1:3" ht="15.75" customHeight="1" x14ac:dyDescent="0.2">
      <c r="A701" s="6"/>
      <c r="B701" s="6"/>
      <c r="C701" s="6"/>
    </row>
    <row r="702" spans="1:3" ht="15.75" customHeight="1" x14ac:dyDescent="0.2">
      <c r="A702" s="6"/>
      <c r="B702" s="6"/>
      <c r="C702" s="6"/>
    </row>
    <row r="703" spans="1:3" ht="15.75" customHeight="1" x14ac:dyDescent="0.2">
      <c r="A703" s="6"/>
      <c r="B703" s="6"/>
      <c r="C703" s="6"/>
    </row>
    <row r="704" spans="1:3" ht="15.75" customHeight="1" x14ac:dyDescent="0.2">
      <c r="A704" s="6"/>
      <c r="B704" s="6"/>
      <c r="C704" s="6"/>
    </row>
    <row r="705" spans="1:3" ht="15.75" customHeight="1" x14ac:dyDescent="0.2">
      <c r="A705" s="6"/>
      <c r="B705" s="6"/>
      <c r="C705" s="6"/>
    </row>
    <row r="706" spans="1:3" ht="15.75" customHeight="1" x14ac:dyDescent="0.2">
      <c r="A706" s="6"/>
      <c r="B706" s="6"/>
      <c r="C706" s="6"/>
    </row>
    <row r="707" spans="1:3" ht="15.75" customHeight="1" x14ac:dyDescent="0.2">
      <c r="A707" s="6"/>
      <c r="B707" s="6"/>
      <c r="C707" s="6"/>
    </row>
    <row r="708" spans="1:3" ht="15.75" customHeight="1" x14ac:dyDescent="0.2">
      <c r="A708" s="6"/>
      <c r="B708" s="6"/>
      <c r="C708" s="6"/>
    </row>
    <row r="709" spans="1:3" ht="15.75" customHeight="1" x14ac:dyDescent="0.2">
      <c r="A709" s="6"/>
      <c r="B709" s="6"/>
      <c r="C709" s="6"/>
    </row>
    <row r="710" spans="1:3" ht="15.75" customHeight="1" x14ac:dyDescent="0.2">
      <c r="A710" s="6"/>
      <c r="B710" s="6"/>
      <c r="C710" s="6"/>
    </row>
    <row r="711" spans="1:3" ht="15.75" customHeight="1" x14ac:dyDescent="0.2">
      <c r="A711" s="6"/>
      <c r="B711" s="6"/>
      <c r="C711" s="6"/>
    </row>
    <row r="712" spans="1:3" ht="15.75" customHeight="1" x14ac:dyDescent="0.2">
      <c r="A712" s="6"/>
      <c r="B712" s="6"/>
      <c r="C712" s="6"/>
    </row>
    <row r="713" spans="1:3" ht="15.75" customHeight="1" x14ac:dyDescent="0.2">
      <c r="A713" s="6"/>
      <c r="B713" s="6"/>
      <c r="C713" s="6"/>
    </row>
    <row r="714" spans="1:3" ht="15.75" customHeight="1" x14ac:dyDescent="0.2">
      <c r="A714" s="6"/>
      <c r="B714" s="6"/>
      <c r="C714" s="6"/>
    </row>
    <row r="715" spans="1:3" ht="15.75" customHeight="1" x14ac:dyDescent="0.2">
      <c r="A715" s="6"/>
      <c r="B715" s="6"/>
      <c r="C715" s="6"/>
    </row>
    <row r="716" spans="1:3" ht="15.75" customHeight="1" x14ac:dyDescent="0.2">
      <c r="A716" s="6"/>
      <c r="B716" s="6"/>
      <c r="C716" s="6"/>
    </row>
    <row r="717" spans="1:3" ht="15.75" customHeight="1" x14ac:dyDescent="0.2">
      <c r="A717" s="6"/>
      <c r="B717" s="6"/>
      <c r="C717" s="6"/>
    </row>
    <row r="718" spans="1:3" ht="15.75" customHeight="1" x14ac:dyDescent="0.2">
      <c r="A718" s="6"/>
      <c r="B718" s="6"/>
      <c r="C718" s="6"/>
    </row>
    <row r="719" spans="1:3" ht="15.75" customHeight="1" x14ac:dyDescent="0.2">
      <c r="A719" s="6"/>
      <c r="B719" s="6"/>
      <c r="C719" s="6"/>
    </row>
    <row r="720" spans="1:3" ht="15.75" customHeight="1" x14ac:dyDescent="0.2">
      <c r="A720" s="6"/>
      <c r="B720" s="6"/>
      <c r="C720" s="6"/>
    </row>
    <row r="721" spans="1:3" ht="15.75" customHeight="1" x14ac:dyDescent="0.2">
      <c r="A721" s="6"/>
      <c r="B721" s="6"/>
      <c r="C721" s="6"/>
    </row>
    <row r="722" spans="1:3" ht="15.75" customHeight="1" x14ac:dyDescent="0.2">
      <c r="A722" s="6"/>
      <c r="B722" s="6"/>
      <c r="C722" s="6"/>
    </row>
    <row r="723" spans="1:3" ht="15.75" customHeight="1" x14ac:dyDescent="0.2">
      <c r="A723" s="6"/>
      <c r="B723" s="6"/>
      <c r="C723" s="6"/>
    </row>
    <row r="724" spans="1:3" ht="15.75" customHeight="1" x14ac:dyDescent="0.2">
      <c r="A724" s="6"/>
      <c r="B724" s="6"/>
      <c r="C724" s="6"/>
    </row>
    <row r="725" spans="1:3" ht="15.75" customHeight="1" x14ac:dyDescent="0.2">
      <c r="A725" s="6"/>
      <c r="B725" s="6"/>
      <c r="C725" s="6"/>
    </row>
    <row r="726" spans="1:3" ht="15.75" customHeight="1" x14ac:dyDescent="0.2">
      <c r="A726" s="6"/>
      <c r="B726" s="6"/>
      <c r="C726" s="6"/>
    </row>
    <row r="727" spans="1:3" ht="15.75" customHeight="1" x14ac:dyDescent="0.2">
      <c r="A727" s="6"/>
      <c r="B727" s="6"/>
      <c r="C727" s="6"/>
    </row>
    <row r="728" spans="1:3" ht="15.75" customHeight="1" x14ac:dyDescent="0.2">
      <c r="A728" s="6"/>
      <c r="B728" s="6"/>
      <c r="C728" s="6"/>
    </row>
    <row r="729" spans="1:3" ht="15.75" customHeight="1" x14ac:dyDescent="0.2">
      <c r="A729" s="6"/>
      <c r="B729" s="6"/>
      <c r="C729" s="6"/>
    </row>
    <row r="730" spans="1:3" ht="15.75" customHeight="1" x14ac:dyDescent="0.2">
      <c r="A730" s="6"/>
      <c r="B730" s="6"/>
      <c r="C730" s="6"/>
    </row>
    <row r="731" spans="1:3" ht="15.75" customHeight="1" x14ac:dyDescent="0.2">
      <c r="A731" s="6"/>
      <c r="B731" s="6"/>
      <c r="C731" s="6"/>
    </row>
    <row r="732" spans="1:3" ht="15.75" customHeight="1" x14ac:dyDescent="0.2">
      <c r="A732" s="6"/>
      <c r="B732" s="6"/>
      <c r="C732" s="6"/>
    </row>
    <row r="733" spans="1:3" ht="15.75" customHeight="1" x14ac:dyDescent="0.2">
      <c r="A733" s="6"/>
      <c r="B733" s="6"/>
      <c r="C733" s="6"/>
    </row>
    <row r="734" spans="1:3" ht="15.75" customHeight="1" x14ac:dyDescent="0.2">
      <c r="A734" s="6"/>
      <c r="B734" s="6"/>
      <c r="C734" s="6"/>
    </row>
    <row r="735" spans="1:3" ht="15.75" customHeight="1" x14ac:dyDescent="0.2">
      <c r="A735" s="6"/>
      <c r="B735" s="6"/>
      <c r="C735" s="6"/>
    </row>
    <row r="736" spans="1:3" ht="15.75" customHeight="1" x14ac:dyDescent="0.2">
      <c r="A736" s="6"/>
      <c r="B736" s="6"/>
      <c r="C736" s="6"/>
    </row>
    <row r="737" spans="1:3" ht="15.75" customHeight="1" x14ac:dyDescent="0.2">
      <c r="A737" s="6"/>
      <c r="B737" s="6"/>
      <c r="C737" s="6"/>
    </row>
    <row r="738" spans="1:3" ht="15.75" customHeight="1" x14ac:dyDescent="0.2">
      <c r="A738" s="6"/>
      <c r="B738" s="6"/>
      <c r="C738" s="6"/>
    </row>
    <row r="739" spans="1:3" ht="15.75" customHeight="1" x14ac:dyDescent="0.2">
      <c r="A739" s="6"/>
      <c r="B739" s="6"/>
      <c r="C739" s="6"/>
    </row>
    <row r="740" spans="1:3" ht="15.75" customHeight="1" x14ac:dyDescent="0.2">
      <c r="A740" s="6"/>
      <c r="B740" s="6"/>
      <c r="C740" s="6"/>
    </row>
    <row r="741" spans="1:3" ht="15.75" customHeight="1" x14ac:dyDescent="0.2">
      <c r="A741" s="6"/>
      <c r="B741" s="6"/>
      <c r="C741" s="6"/>
    </row>
    <row r="742" spans="1:3" ht="15.75" customHeight="1" x14ac:dyDescent="0.2">
      <c r="A742" s="6"/>
      <c r="B742" s="6"/>
      <c r="C742" s="6"/>
    </row>
    <row r="743" spans="1:3" ht="15.75" customHeight="1" x14ac:dyDescent="0.2">
      <c r="A743" s="6"/>
      <c r="B743" s="6"/>
      <c r="C743" s="6"/>
    </row>
    <row r="744" spans="1:3" ht="15.75" customHeight="1" x14ac:dyDescent="0.2">
      <c r="A744" s="6"/>
      <c r="B744" s="6"/>
      <c r="C744" s="6"/>
    </row>
    <row r="745" spans="1:3" ht="15.75" customHeight="1" x14ac:dyDescent="0.2">
      <c r="A745" s="6"/>
      <c r="B745" s="6"/>
      <c r="C745" s="6"/>
    </row>
    <row r="746" spans="1:3" ht="15.75" customHeight="1" x14ac:dyDescent="0.2">
      <c r="A746" s="6"/>
      <c r="B746" s="6"/>
      <c r="C746" s="6"/>
    </row>
    <row r="747" spans="1:3" ht="15.75" customHeight="1" x14ac:dyDescent="0.2">
      <c r="A747" s="6"/>
      <c r="B747" s="6"/>
      <c r="C747" s="6"/>
    </row>
    <row r="748" spans="1:3" ht="15.75" customHeight="1" x14ac:dyDescent="0.2">
      <c r="A748" s="6"/>
      <c r="B748" s="6"/>
      <c r="C748" s="6"/>
    </row>
    <row r="749" spans="1:3" ht="15.75" customHeight="1" x14ac:dyDescent="0.2">
      <c r="A749" s="6"/>
      <c r="B749" s="6"/>
      <c r="C749" s="6"/>
    </row>
    <row r="750" spans="1:3" ht="15.75" customHeight="1" x14ac:dyDescent="0.2">
      <c r="A750" s="6"/>
      <c r="B750" s="6"/>
      <c r="C750" s="6"/>
    </row>
    <row r="751" spans="1:3" ht="15.75" customHeight="1" x14ac:dyDescent="0.2">
      <c r="A751" s="6"/>
      <c r="B751" s="6"/>
      <c r="C751" s="6"/>
    </row>
    <row r="752" spans="1:3" ht="15.75" customHeight="1" x14ac:dyDescent="0.2">
      <c r="A752" s="6"/>
      <c r="B752" s="6"/>
      <c r="C752" s="6"/>
    </row>
    <row r="753" spans="1:3" ht="15.75" customHeight="1" x14ac:dyDescent="0.2">
      <c r="A753" s="6"/>
      <c r="B753" s="6"/>
      <c r="C753" s="6"/>
    </row>
    <row r="754" spans="1:3" ht="15.75" customHeight="1" x14ac:dyDescent="0.2">
      <c r="A754" s="6"/>
      <c r="B754" s="6"/>
      <c r="C754" s="6"/>
    </row>
    <row r="755" spans="1:3" ht="15.75" customHeight="1" x14ac:dyDescent="0.2">
      <c r="A755" s="6"/>
      <c r="B755" s="6"/>
      <c r="C755" s="6"/>
    </row>
    <row r="756" spans="1:3" ht="15.75" customHeight="1" x14ac:dyDescent="0.2">
      <c r="A756" s="6"/>
      <c r="B756" s="6"/>
      <c r="C756" s="6"/>
    </row>
    <row r="757" spans="1:3" ht="15.75" customHeight="1" x14ac:dyDescent="0.2">
      <c r="A757" s="6"/>
      <c r="B757" s="6"/>
      <c r="C757" s="6"/>
    </row>
    <row r="758" spans="1:3" ht="15.75" customHeight="1" x14ac:dyDescent="0.2">
      <c r="A758" s="6"/>
      <c r="B758" s="6"/>
      <c r="C758" s="6"/>
    </row>
    <row r="759" spans="1:3" ht="15.75" customHeight="1" x14ac:dyDescent="0.2">
      <c r="A759" s="6"/>
      <c r="B759" s="6"/>
      <c r="C759" s="6"/>
    </row>
    <row r="760" spans="1:3" ht="15.75" customHeight="1" x14ac:dyDescent="0.2">
      <c r="A760" s="6"/>
      <c r="B760" s="6"/>
      <c r="C760" s="6"/>
    </row>
    <row r="761" spans="1:3" ht="15.75" customHeight="1" x14ac:dyDescent="0.2">
      <c r="A761" s="6"/>
      <c r="B761" s="6"/>
      <c r="C761" s="6"/>
    </row>
    <row r="762" spans="1:3" ht="15.75" customHeight="1" x14ac:dyDescent="0.2">
      <c r="A762" s="6"/>
      <c r="B762" s="6"/>
      <c r="C762" s="6"/>
    </row>
    <row r="763" spans="1:3" ht="15.75" customHeight="1" x14ac:dyDescent="0.2">
      <c r="A763" s="6"/>
      <c r="B763" s="6"/>
      <c r="C763" s="6"/>
    </row>
    <row r="764" spans="1:3" ht="15.75" customHeight="1" x14ac:dyDescent="0.2">
      <c r="A764" s="6"/>
      <c r="B764" s="6"/>
      <c r="C764" s="6"/>
    </row>
    <row r="765" spans="1:3" ht="15.75" customHeight="1" x14ac:dyDescent="0.2">
      <c r="A765" s="6"/>
      <c r="B765" s="6"/>
      <c r="C765" s="6"/>
    </row>
    <row r="766" spans="1:3" ht="15.75" customHeight="1" x14ac:dyDescent="0.2">
      <c r="A766" s="6"/>
      <c r="B766" s="6"/>
      <c r="C766" s="6"/>
    </row>
    <row r="767" spans="1:3" ht="15.75" customHeight="1" x14ac:dyDescent="0.2">
      <c r="A767" s="6"/>
      <c r="B767" s="6"/>
      <c r="C767" s="6"/>
    </row>
    <row r="768" spans="1:3" ht="15.75" customHeight="1" x14ac:dyDescent="0.2">
      <c r="A768" s="6"/>
      <c r="B768" s="6"/>
      <c r="C768" s="6"/>
    </row>
    <row r="769" spans="1:3" ht="15.75" customHeight="1" x14ac:dyDescent="0.2">
      <c r="A769" s="6"/>
      <c r="B769" s="6"/>
      <c r="C769" s="6"/>
    </row>
    <row r="770" spans="1:3" ht="15.75" customHeight="1" x14ac:dyDescent="0.2">
      <c r="A770" s="6"/>
      <c r="B770" s="6"/>
      <c r="C770" s="6"/>
    </row>
    <row r="771" spans="1:3" ht="15.75" customHeight="1" x14ac:dyDescent="0.2">
      <c r="A771" s="6"/>
      <c r="B771" s="6"/>
      <c r="C771" s="6"/>
    </row>
    <row r="772" spans="1:3" ht="15.75" customHeight="1" x14ac:dyDescent="0.2">
      <c r="A772" s="6"/>
      <c r="B772" s="6"/>
      <c r="C772" s="6"/>
    </row>
    <row r="773" spans="1:3" ht="15.75" customHeight="1" x14ac:dyDescent="0.2">
      <c r="A773" s="6"/>
      <c r="B773" s="6"/>
      <c r="C773" s="6"/>
    </row>
    <row r="774" spans="1:3" ht="15.75" customHeight="1" x14ac:dyDescent="0.2">
      <c r="A774" s="6"/>
      <c r="B774" s="6"/>
      <c r="C774" s="6"/>
    </row>
    <row r="775" spans="1:3" ht="15.75" customHeight="1" x14ac:dyDescent="0.2">
      <c r="A775" s="6"/>
      <c r="B775" s="6"/>
      <c r="C775" s="6"/>
    </row>
    <row r="776" spans="1:3" ht="15.75" customHeight="1" x14ac:dyDescent="0.2">
      <c r="A776" s="6"/>
      <c r="B776" s="6"/>
      <c r="C776" s="6"/>
    </row>
    <row r="777" spans="1:3" ht="15.75" customHeight="1" x14ac:dyDescent="0.2">
      <c r="A777" s="6"/>
      <c r="B777" s="6"/>
      <c r="C777" s="6"/>
    </row>
    <row r="778" spans="1:3" ht="15.75" customHeight="1" x14ac:dyDescent="0.2">
      <c r="A778" s="6"/>
      <c r="B778" s="6"/>
      <c r="C778" s="6"/>
    </row>
    <row r="779" spans="1:3" ht="15.75" customHeight="1" x14ac:dyDescent="0.2">
      <c r="A779" s="6"/>
      <c r="B779" s="6"/>
      <c r="C779" s="6"/>
    </row>
    <row r="780" spans="1:3" ht="15.75" customHeight="1" x14ac:dyDescent="0.2">
      <c r="A780" s="6"/>
      <c r="B780" s="6"/>
      <c r="C780" s="6"/>
    </row>
    <row r="781" spans="1:3" ht="15.75" customHeight="1" x14ac:dyDescent="0.2">
      <c r="A781" s="6"/>
      <c r="B781" s="6"/>
      <c r="C781" s="6"/>
    </row>
    <row r="782" spans="1:3" ht="15.75" customHeight="1" x14ac:dyDescent="0.2">
      <c r="A782" s="6"/>
      <c r="B782" s="6"/>
      <c r="C782" s="6"/>
    </row>
    <row r="783" spans="1:3" ht="15.75" customHeight="1" x14ac:dyDescent="0.2">
      <c r="A783" s="6"/>
      <c r="B783" s="6"/>
      <c r="C783" s="6"/>
    </row>
    <row r="784" spans="1:3" ht="15.75" customHeight="1" x14ac:dyDescent="0.2">
      <c r="A784" s="6"/>
      <c r="B784" s="6"/>
      <c r="C784" s="6"/>
    </row>
    <row r="785" spans="1:3" ht="15.75" customHeight="1" x14ac:dyDescent="0.2">
      <c r="A785" s="6"/>
      <c r="B785" s="6"/>
      <c r="C785" s="6"/>
    </row>
    <row r="786" spans="1:3" ht="15.75" customHeight="1" x14ac:dyDescent="0.2">
      <c r="A786" s="6"/>
      <c r="B786" s="6"/>
      <c r="C786" s="6"/>
    </row>
    <row r="787" spans="1:3" ht="15.75" customHeight="1" x14ac:dyDescent="0.2">
      <c r="A787" s="6"/>
      <c r="B787" s="6"/>
      <c r="C787" s="6"/>
    </row>
    <row r="788" spans="1:3" ht="15.75" customHeight="1" x14ac:dyDescent="0.2">
      <c r="A788" s="6"/>
      <c r="B788" s="6"/>
      <c r="C788" s="6"/>
    </row>
    <row r="789" spans="1:3" ht="15.75" customHeight="1" x14ac:dyDescent="0.2">
      <c r="A789" s="6"/>
      <c r="B789" s="6"/>
      <c r="C789" s="6"/>
    </row>
    <row r="790" spans="1:3" ht="15.75" customHeight="1" x14ac:dyDescent="0.2">
      <c r="A790" s="6"/>
      <c r="B790" s="6"/>
      <c r="C790" s="6"/>
    </row>
    <row r="791" spans="1:3" ht="15.75" customHeight="1" x14ac:dyDescent="0.2">
      <c r="A791" s="6"/>
      <c r="B791" s="6"/>
      <c r="C791" s="6"/>
    </row>
    <row r="792" spans="1:3" ht="15.75" customHeight="1" x14ac:dyDescent="0.2">
      <c r="A792" s="6"/>
      <c r="B792" s="6"/>
      <c r="C792" s="6"/>
    </row>
    <row r="793" spans="1:3" ht="15.75" customHeight="1" x14ac:dyDescent="0.2">
      <c r="A793" s="6"/>
      <c r="B793" s="6"/>
      <c r="C793" s="6"/>
    </row>
    <row r="794" spans="1:3" ht="15.75" customHeight="1" x14ac:dyDescent="0.2">
      <c r="A794" s="6"/>
      <c r="B794" s="6"/>
      <c r="C794" s="6"/>
    </row>
    <row r="795" spans="1:3" ht="15.75" customHeight="1" x14ac:dyDescent="0.2">
      <c r="A795" s="6"/>
      <c r="B795" s="6"/>
      <c r="C795" s="6"/>
    </row>
    <row r="796" spans="1:3" ht="15.75" customHeight="1" x14ac:dyDescent="0.2">
      <c r="A796" s="6"/>
      <c r="B796" s="6"/>
      <c r="C796" s="6"/>
    </row>
    <row r="797" spans="1:3" ht="15.75" customHeight="1" x14ac:dyDescent="0.2">
      <c r="A797" s="6"/>
      <c r="B797" s="6"/>
      <c r="C797" s="6"/>
    </row>
    <row r="798" spans="1:3" ht="15.75" customHeight="1" x14ac:dyDescent="0.2">
      <c r="A798" s="6"/>
      <c r="B798" s="6"/>
      <c r="C798" s="6"/>
    </row>
    <row r="799" spans="1:3" ht="15.75" customHeight="1" x14ac:dyDescent="0.2">
      <c r="A799" s="6"/>
      <c r="B799" s="6"/>
      <c r="C799" s="6"/>
    </row>
    <row r="800" spans="1:3" ht="15.75" customHeight="1" x14ac:dyDescent="0.2">
      <c r="A800" s="6"/>
      <c r="B800" s="6"/>
      <c r="C800" s="6"/>
    </row>
    <row r="801" spans="1:3" ht="15.75" customHeight="1" x14ac:dyDescent="0.2">
      <c r="A801" s="6"/>
      <c r="B801" s="6"/>
      <c r="C801" s="6"/>
    </row>
    <row r="802" spans="1:3" ht="15.75" customHeight="1" x14ac:dyDescent="0.2">
      <c r="A802" s="6"/>
      <c r="B802" s="6"/>
      <c r="C802" s="6"/>
    </row>
    <row r="803" spans="1:3" ht="15.75" customHeight="1" x14ac:dyDescent="0.2">
      <c r="A803" s="6"/>
      <c r="B803" s="6"/>
      <c r="C803" s="6"/>
    </row>
    <row r="804" spans="1:3" ht="15.75" customHeight="1" x14ac:dyDescent="0.2">
      <c r="A804" s="6"/>
      <c r="B804" s="6"/>
      <c r="C804" s="6"/>
    </row>
    <row r="805" spans="1:3" ht="15.75" customHeight="1" x14ac:dyDescent="0.2">
      <c r="A805" s="6"/>
      <c r="B805" s="6"/>
      <c r="C805" s="6"/>
    </row>
    <row r="806" spans="1:3" ht="15.75" customHeight="1" x14ac:dyDescent="0.2">
      <c r="A806" s="6"/>
      <c r="B806" s="6"/>
      <c r="C806" s="6"/>
    </row>
    <row r="807" spans="1:3" ht="15.75" customHeight="1" x14ac:dyDescent="0.2">
      <c r="A807" s="6"/>
      <c r="B807" s="6"/>
      <c r="C807" s="6"/>
    </row>
    <row r="808" spans="1:3" ht="15.75" customHeight="1" x14ac:dyDescent="0.2">
      <c r="A808" s="6"/>
      <c r="B808" s="6"/>
      <c r="C808" s="6"/>
    </row>
    <row r="809" spans="1:3" ht="15.75" customHeight="1" x14ac:dyDescent="0.2">
      <c r="A809" s="6"/>
      <c r="B809" s="6"/>
      <c r="C809" s="6"/>
    </row>
    <row r="810" spans="1:3" ht="15.75" customHeight="1" x14ac:dyDescent="0.2">
      <c r="A810" s="6"/>
      <c r="B810" s="6"/>
      <c r="C810" s="6"/>
    </row>
    <row r="811" spans="1:3" ht="15.75" customHeight="1" x14ac:dyDescent="0.2">
      <c r="A811" s="6"/>
      <c r="B811" s="6"/>
      <c r="C811" s="6"/>
    </row>
    <row r="812" spans="1:3" ht="15.75" customHeight="1" x14ac:dyDescent="0.2">
      <c r="A812" s="6"/>
      <c r="B812" s="6"/>
      <c r="C812" s="6"/>
    </row>
    <row r="813" spans="1:3" ht="15.75" customHeight="1" x14ac:dyDescent="0.2">
      <c r="A813" s="6"/>
      <c r="B813" s="6"/>
      <c r="C813" s="6"/>
    </row>
    <row r="814" spans="1:3" ht="15.75" customHeight="1" x14ac:dyDescent="0.2">
      <c r="A814" s="6"/>
      <c r="B814" s="6"/>
      <c r="C814" s="6"/>
    </row>
    <row r="815" spans="1:3" ht="15.75" customHeight="1" x14ac:dyDescent="0.2">
      <c r="A815" s="6"/>
      <c r="B815" s="6"/>
      <c r="C815" s="6"/>
    </row>
    <row r="816" spans="1:3" ht="15.75" customHeight="1" x14ac:dyDescent="0.2">
      <c r="A816" s="6"/>
      <c r="B816" s="6"/>
      <c r="C816" s="6"/>
    </row>
    <row r="817" spans="1:3" ht="15.75" customHeight="1" x14ac:dyDescent="0.2">
      <c r="A817" s="6"/>
      <c r="B817" s="6"/>
      <c r="C817" s="6"/>
    </row>
    <row r="818" spans="1:3" ht="15.75" customHeight="1" x14ac:dyDescent="0.2">
      <c r="A818" s="6"/>
      <c r="B818" s="6"/>
      <c r="C818" s="6"/>
    </row>
    <row r="819" spans="1:3" ht="15.75" customHeight="1" x14ac:dyDescent="0.2">
      <c r="A819" s="6"/>
      <c r="B819" s="6"/>
      <c r="C819" s="6"/>
    </row>
    <row r="820" spans="1:3" ht="15.75" customHeight="1" x14ac:dyDescent="0.2">
      <c r="A820" s="6"/>
      <c r="B820" s="6"/>
      <c r="C820" s="6"/>
    </row>
    <row r="821" spans="1:3" ht="15.75" customHeight="1" x14ac:dyDescent="0.2">
      <c r="A821" s="6"/>
      <c r="B821" s="6"/>
      <c r="C821" s="6"/>
    </row>
    <row r="822" spans="1:3" ht="15.75" customHeight="1" x14ac:dyDescent="0.2">
      <c r="A822" s="6"/>
      <c r="B822" s="6"/>
      <c r="C822" s="6"/>
    </row>
    <row r="823" spans="1:3" ht="15.75" customHeight="1" x14ac:dyDescent="0.2">
      <c r="A823" s="6"/>
      <c r="B823" s="6"/>
      <c r="C823" s="6"/>
    </row>
    <row r="824" spans="1:3" ht="15.75" customHeight="1" x14ac:dyDescent="0.2">
      <c r="A824" s="6"/>
      <c r="B824" s="6"/>
      <c r="C824" s="6"/>
    </row>
    <row r="825" spans="1:3" ht="15.75" customHeight="1" x14ac:dyDescent="0.2">
      <c r="A825" s="6"/>
      <c r="B825" s="6"/>
      <c r="C825" s="6"/>
    </row>
    <row r="826" spans="1:3" ht="15.75" customHeight="1" x14ac:dyDescent="0.2">
      <c r="A826" s="6"/>
      <c r="B826" s="6"/>
      <c r="C826" s="6"/>
    </row>
    <row r="827" spans="1:3" ht="15.75" customHeight="1" x14ac:dyDescent="0.2">
      <c r="A827" s="6"/>
      <c r="B827" s="6"/>
      <c r="C827" s="6"/>
    </row>
    <row r="828" spans="1:3" ht="15.75" customHeight="1" x14ac:dyDescent="0.2">
      <c r="A828" s="6"/>
      <c r="B828" s="6"/>
      <c r="C828" s="6"/>
    </row>
    <row r="829" spans="1:3" ht="15.75" customHeight="1" x14ac:dyDescent="0.2">
      <c r="A829" s="6"/>
      <c r="B829" s="6"/>
      <c r="C829" s="6"/>
    </row>
    <row r="830" spans="1:3" ht="15.75" customHeight="1" x14ac:dyDescent="0.2">
      <c r="A830" s="6"/>
      <c r="B830" s="6"/>
      <c r="C830" s="6"/>
    </row>
    <row r="831" spans="1:3" ht="15.75" customHeight="1" x14ac:dyDescent="0.2">
      <c r="A831" s="6"/>
      <c r="B831" s="6"/>
      <c r="C831" s="6"/>
    </row>
    <row r="832" spans="1:3" ht="15.75" customHeight="1" x14ac:dyDescent="0.2">
      <c r="A832" s="6"/>
      <c r="B832" s="6"/>
      <c r="C832" s="6"/>
    </row>
    <row r="833" spans="1:3" ht="15.75" customHeight="1" x14ac:dyDescent="0.2">
      <c r="A833" s="6"/>
      <c r="B833" s="6"/>
      <c r="C833" s="6"/>
    </row>
    <row r="834" spans="1:3" ht="15.75" customHeight="1" x14ac:dyDescent="0.2">
      <c r="A834" s="6"/>
      <c r="B834" s="6"/>
      <c r="C834" s="6"/>
    </row>
    <row r="835" spans="1:3" ht="15.75" customHeight="1" x14ac:dyDescent="0.2">
      <c r="A835" s="6"/>
      <c r="B835" s="6"/>
      <c r="C835" s="6"/>
    </row>
    <row r="836" spans="1:3" ht="15.75" customHeight="1" x14ac:dyDescent="0.2">
      <c r="A836" s="6"/>
      <c r="B836" s="6"/>
      <c r="C836" s="6"/>
    </row>
    <row r="837" spans="1:3" ht="15.75" customHeight="1" x14ac:dyDescent="0.2">
      <c r="A837" s="6"/>
      <c r="B837" s="6"/>
      <c r="C837" s="6"/>
    </row>
    <row r="838" spans="1:3" ht="15.75" customHeight="1" x14ac:dyDescent="0.2">
      <c r="A838" s="6"/>
      <c r="B838" s="6"/>
      <c r="C838" s="6"/>
    </row>
    <row r="839" spans="1:3" ht="15.75" customHeight="1" x14ac:dyDescent="0.2">
      <c r="A839" s="6"/>
      <c r="B839" s="6"/>
      <c r="C839" s="6"/>
    </row>
    <row r="840" spans="1:3" ht="15.75" customHeight="1" x14ac:dyDescent="0.2">
      <c r="A840" s="6"/>
      <c r="B840" s="6"/>
      <c r="C840" s="6"/>
    </row>
    <row r="841" spans="1:3" ht="15.75" customHeight="1" x14ac:dyDescent="0.2">
      <c r="A841" s="6"/>
      <c r="B841" s="6"/>
      <c r="C841" s="6"/>
    </row>
    <row r="842" spans="1:3" ht="15.75" customHeight="1" x14ac:dyDescent="0.2">
      <c r="A842" s="6"/>
      <c r="B842" s="6"/>
      <c r="C842" s="6"/>
    </row>
    <row r="843" spans="1:3" ht="15.75" customHeight="1" x14ac:dyDescent="0.2">
      <c r="A843" s="6"/>
      <c r="B843" s="6"/>
      <c r="C843" s="6"/>
    </row>
    <row r="844" spans="1:3" ht="15.75" customHeight="1" x14ac:dyDescent="0.2">
      <c r="A844" s="6"/>
      <c r="B844" s="6"/>
      <c r="C844" s="6"/>
    </row>
    <row r="845" spans="1:3" ht="15.75" customHeight="1" x14ac:dyDescent="0.2">
      <c r="A845" s="6"/>
      <c r="B845" s="6"/>
      <c r="C845" s="6"/>
    </row>
    <row r="846" spans="1:3" ht="15.75" customHeight="1" x14ac:dyDescent="0.2">
      <c r="A846" s="6"/>
      <c r="B846" s="6"/>
      <c r="C846" s="6"/>
    </row>
    <row r="847" spans="1:3" ht="15.75" customHeight="1" x14ac:dyDescent="0.2">
      <c r="A847" s="6"/>
      <c r="B847" s="6"/>
      <c r="C847" s="6"/>
    </row>
    <row r="848" spans="1:3" ht="15.75" customHeight="1" x14ac:dyDescent="0.2">
      <c r="A848" s="6"/>
      <c r="B848" s="6"/>
      <c r="C848" s="6"/>
    </row>
    <row r="849" spans="1:3" ht="15.75" customHeight="1" x14ac:dyDescent="0.2">
      <c r="A849" s="6"/>
      <c r="B849" s="6"/>
      <c r="C849" s="6"/>
    </row>
    <row r="850" spans="1:3" ht="15.75" customHeight="1" x14ac:dyDescent="0.2">
      <c r="A850" s="6"/>
      <c r="B850" s="6"/>
      <c r="C850" s="6"/>
    </row>
    <row r="851" spans="1:3" ht="15.75" customHeight="1" x14ac:dyDescent="0.2">
      <c r="A851" s="6"/>
      <c r="B851" s="6"/>
      <c r="C851" s="6"/>
    </row>
    <row r="852" spans="1:3" ht="15.75" customHeight="1" x14ac:dyDescent="0.2">
      <c r="A852" s="6"/>
      <c r="B852" s="6"/>
      <c r="C852" s="6"/>
    </row>
    <row r="853" spans="1:3" ht="15.75" customHeight="1" x14ac:dyDescent="0.2">
      <c r="A853" s="6"/>
      <c r="B853" s="6"/>
      <c r="C853" s="6"/>
    </row>
    <row r="854" spans="1:3" ht="15.75" customHeight="1" x14ac:dyDescent="0.2">
      <c r="A854" s="6"/>
      <c r="B854" s="6"/>
      <c r="C854" s="6"/>
    </row>
    <row r="855" spans="1:3" ht="15.75" customHeight="1" x14ac:dyDescent="0.2">
      <c r="A855" s="6"/>
      <c r="B855" s="6"/>
      <c r="C855" s="6"/>
    </row>
    <row r="856" spans="1:3" ht="15.75" customHeight="1" x14ac:dyDescent="0.2">
      <c r="A856" s="6"/>
      <c r="B856" s="6"/>
      <c r="C856" s="6"/>
    </row>
    <row r="857" spans="1:3" ht="15.75" customHeight="1" x14ac:dyDescent="0.2">
      <c r="A857" s="6"/>
      <c r="B857" s="6"/>
      <c r="C857" s="6"/>
    </row>
    <row r="858" spans="1:3" ht="15.75" customHeight="1" x14ac:dyDescent="0.2">
      <c r="A858" s="6"/>
      <c r="B858" s="6"/>
      <c r="C858" s="6"/>
    </row>
    <row r="859" spans="1:3" ht="15.75" customHeight="1" x14ac:dyDescent="0.2">
      <c r="A859" s="6"/>
      <c r="B859" s="6"/>
      <c r="C859" s="6"/>
    </row>
    <row r="860" spans="1:3" ht="15.75" customHeight="1" x14ac:dyDescent="0.2">
      <c r="A860" s="6"/>
      <c r="B860" s="6"/>
      <c r="C860" s="6"/>
    </row>
    <row r="861" spans="1:3" ht="15.75" customHeight="1" x14ac:dyDescent="0.2">
      <c r="A861" s="6"/>
      <c r="B861" s="6"/>
      <c r="C861" s="6"/>
    </row>
    <row r="862" spans="1:3" ht="15.75" customHeight="1" x14ac:dyDescent="0.2">
      <c r="A862" s="6"/>
      <c r="B862" s="6"/>
      <c r="C862" s="6"/>
    </row>
    <row r="863" spans="1:3" ht="15.75" customHeight="1" x14ac:dyDescent="0.2">
      <c r="A863" s="6"/>
      <c r="B863" s="6"/>
      <c r="C863" s="6"/>
    </row>
    <row r="864" spans="1:3" ht="15.75" customHeight="1" x14ac:dyDescent="0.2">
      <c r="A864" s="6"/>
      <c r="B864" s="6"/>
      <c r="C864" s="6"/>
    </row>
    <row r="865" spans="1:3" ht="15.75" customHeight="1" x14ac:dyDescent="0.2">
      <c r="A865" s="6"/>
      <c r="B865" s="6"/>
      <c r="C865" s="6"/>
    </row>
    <row r="866" spans="1:3" ht="15.75" customHeight="1" x14ac:dyDescent="0.2">
      <c r="A866" s="6"/>
      <c r="B866" s="6"/>
      <c r="C866" s="6"/>
    </row>
    <row r="867" spans="1:3" ht="15.75" customHeight="1" x14ac:dyDescent="0.2">
      <c r="A867" s="6"/>
      <c r="B867" s="6"/>
      <c r="C867" s="6"/>
    </row>
    <row r="868" spans="1:3" ht="15.75" customHeight="1" x14ac:dyDescent="0.2">
      <c r="A868" s="6"/>
      <c r="B868" s="6"/>
      <c r="C868" s="6"/>
    </row>
    <row r="869" spans="1:3" ht="15.75" customHeight="1" x14ac:dyDescent="0.2">
      <c r="A869" s="6"/>
      <c r="B869" s="6"/>
      <c r="C869" s="6"/>
    </row>
    <row r="870" spans="1:3" ht="15.75" customHeight="1" x14ac:dyDescent="0.2">
      <c r="A870" s="6"/>
      <c r="B870" s="6"/>
      <c r="C870" s="6"/>
    </row>
    <row r="871" spans="1:3" ht="15.75" customHeight="1" x14ac:dyDescent="0.2">
      <c r="A871" s="6"/>
      <c r="B871" s="6"/>
      <c r="C871" s="6"/>
    </row>
    <row r="872" spans="1:3" ht="15.75" customHeight="1" x14ac:dyDescent="0.2">
      <c r="A872" s="6"/>
      <c r="B872" s="6"/>
      <c r="C872" s="6"/>
    </row>
    <row r="873" spans="1:3" ht="15.75" customHeight="1" x14ac:dyDescent="0.2">
      <c r="A873" s="6"/>
      <c r="B873" s="6"/>
      <c r="C873" s="6"/>
    </row>
    <row r="874" spans="1:3" ht="15.75" customHeight="1" x14ac:dyDescent="0.2">
      <c r="A874" s="6"/>
      <c r="B874" s="6"/>
      <c r="C874" s="6"/>
    </row>
    <row r="875" spans="1:3" ht="15.75" customHeight="1" x14ac:dyDescent="0.2">
      <c r="A875" s="6"/>
      <c r="B875" s="6"/>
      <c r="C875" s="6"/>
    </row>
    <row r="876" spans="1:3" ht="15.75" customHeight="1" x14ac:dyDescent="0.2">
      <c r="A876" s="6"/>
      <c r="B876" s="6"/>
      <c r="C876" s="6"/>
    </row>
    <row r="877" spans="1:3" ht="15.75" customHeight="1" x14ac:dyDescent="0.2">
      <c r="A877" s="6"/>
      <c r="B877" s="6"/>
      <c r="C877" s="6"/>
    </row>
    <row r="878" spans="1:3" ht="15.75" customHeight="1" x14ac:dyDescent="0.2">
      <c r="A878" s="6"/>
      <c r="B878" s="6"/>
      <c r="C878" s="6"/>
    </row>
    <row r="879" spans="1:3" ht="15.75" customHeight="1" x14ac:dyDescent="0.2">
      <c r="A879" s="6"/>
      <c r="B879" s="6"/>
      <c r="C879" s="6"/>
    </row>
    <row r="880" spans="1:3" ht="15.75" customHeight="1" x14ac:dyDescent="0.2">
      <c r="A880" s="6"/>
      <c r="B880" s="6"/>
      <c r="C880" s="6"/>
    </row>
    <row r="881" spans="1:3" ht="15.75" customHeight="1" x14ac:dyDescent="0.2">
      <c r="A881" s="6"/>
      <c r="B881" s="6"/>
      <c r="C881" s="6"/>
    </row>
    <row r="882" spans="1:3" ht="15.75" customHeight="1" x14ac:dyDescent="0.2">
      <c r="A882" s="6"/>
      <c r="B882" s="6"/>
      <c r="C882" s="6"/>
    </row>
    <row r="883" spans="1:3" ht="15.75" customHeight="1" x14ac:dyDescent="0.2">
      <c r="A883" s="6"/>
      <c r="B883" s="6"/>
      <c r="C883" s="6"/>
    </row>
    <row r="884" spans="1:3" ht="15.75" customHeight="1" x14ac:dyDescent="0.2">
      <c r="A884" s="6"/>
      <c r="B884" s="6"/>
      <c r="C884" s="6"/>
    </row>
    <row r="885" spans="1:3" ht="15.75" customHeight="1" x14ac:dyDescent="0.2">
      <c r="A885" s="6"/>
      <c r="B885" s="6"/>
      <c r="C885" s="6"/>
    </row>
    <row r="886" spans="1:3" ht="15.75" customHeight="1" x14ac:dyDescent="0.2">
      <c r="A886" s="6"/>
      <c r="B886" s="6"/>
      <c r="C886" s="6"/>
    </row>
    <row r="887" spans="1:3" ht="15.75" customHeight="1" x14ac:dyDescent="0.2">
      <c r="A887" s="6"/>
      <c r="B887" s="6"/>
      <c r="C887" s="6"/>
    </row>
    <row r="888" spans="1:3" ht="15.75" customHeight="1" x14ac:dyDescent="0.2">
      <c r="A888" s="6"/>
      <c r="B888" s="6"/>
      <c r="C888" s="6"/>
    </row>
    <row r="889" spans="1:3" ht="15.75" customHeight="1" x14ac:dyDescent="0.2">
      <c r="A889" s="6"/>
      <c r="B889" s="6"/>
      <c r="C889" s="6"/>
    </row>
    <row r="890" spans="1:3" ht="15.75" customHeight="1" x14ac:dyDescent="0.2">
      <c r="A890" s="6"/>
      <c r="B890" s="6"/>
      <c r="C890" s="6"/>
    </row>
    <row r="891" spans="1:3" ht="15.75" customHeight="1" x14ac:dyDescent="0.2">
      <c r="A891" s="6"/>
      <c r="B891" s="6"/>
      <c r="C891" s="6"/>
    </row>
    <row r="892" spans="1:3" ht="15.75" customHeight="1" x14ac:dyDescent="0.2">
      <c r="A892" s="6"/>
      <c r="B892" s="6"/>
      <c r="C892" s="6"/>
    </row>
    <row r="893" spans="1:3" ht="15.75" customHeight="1" x14ac:dyDescent="0.2">
      <c r="A893" s="6"/>
      <c r="B893" s="6"/>
      <c r="C893" s="6"/>
    </row>
    <row r="894" spans="1:3" ht="15.75" customHeight="1" x14ac:dyDescent="0.2">
      <c r="A894" s="6"/>
      <c r="B894" s="6"/>
      <c r="C894" s="6"/>
    </row>
    <row r="895" spans="1:3" ht="15.75" customHeight="1" x14ac:dyDescent="0.2">
      <c r="A895" s="6"/>
      <c r="B895" s="6"/>
      <c r="C895" s="6"/>
    </row>
    <row r="896" spans="1:3" ht="15.75" customHeight="1" x14ac:dyDescent="0.2">
      <c r="A896" s="6"/>
      <c r="B896" s="6"/>
      <c r="C896" s="6"/>
    </row>
    <row r="897" spans="1:3" ht="15.75" customHeight="1" x14ac:dyDescent="0.2">
      <c r="A897" s="6"/>
      <c r="B897" s="6"/>
      <c r="C897" s="6"/>
    </row>
    <row r="898" spans="1:3" ht="15.75" customHeight="1" x14ac:dyDescent="0.2">
      <c r="A898" s="6"/>
      <c r="B898" s="6"/>
      <c r="C898" s="6"/>
    </row>
    <row r="899" spans="1:3" ht="15.75" customHeight="1" x14ac:dyDescent="0.2">
      <c r="A899" s="6"/>
      <c r="B899" s="6"/>
      <c r="C899" s="6"/>
    </row>
    <row r="900" spans="1:3" ht="15.75" customHeight="1" x14ac:dyDescent="0.2">
      <c r="A900" s="6"/>
      <c r="B900" s="6"/>
      <c r="C900" s="6"/>
    </row>
    <row r="901" spans="1:3" ht="15.75" customHeight="1" x14ac:dyDescent="0.2">
      <c r="A901" s="6"/>
      <c r="B901" s="6"/>
      <c r="C901" s="6"/>
    </row>
    <row r="902" spans="1:3" ht="15.75" customHeight="1" x14ac:dyDescent="0.2">
      <c r="A902" s="6"/>
      <c r="B902" s="6"/>
      <c r="C902" s="6"/>
    </row>
    <row r="903" spans="1:3" ht="15.75" customHeight="1" x14ac:dyDescent="0.2">
      <c r="A903" s="6"/>
      <c r="B903" s="6"/>
      <c r="C903" s="6"/>
    </row>
    <row r="904" spans="1:3" ht="15.75" customHeight="1" x14ac:dyDescent="0.2">
      <c r="A904" s="6"/>
      <c r="B904" s="6"/>
      <c r="C904" s="6"/>
    </row>
    <row r="905" spans="1:3" ht="15.75" customHeight="1" x14ac:dyDescent="0.2">
      <c r="A905" s="6"/>
      <c r="B905" s="6"/>
      <c r="C905" s="6"/>
    </row>
    <row r="906" spans="1:3" ht="15.75" customHeight="1" x14ac:dyDescent="0.2">
      <c r="A906" s="6"/>
      <c r="B906" s="6"/>
      <c r="C906" s="6"/>
    </row>
  </sheetData>
  <customSheetViews>
    <customSheetView guid="{A02CED38-EB4D-4DCD-8666-9999362993F5}" scale="120" showPageBreaks="1" topLeftCell="A7">
      <pane ySplit="7" topLeftCell="A561" activePane="bottomLeft" state="frozen"/>
      <selection pane="bottomLeft" activeCell="N594" sqref="N594:Q595"/>
      <pageMargins left="0.55118110236220474" right="0.78740157480314965" top="0.39370078740157483" bottom="0.19685039370078741" header="0.51181102362204722" footer="0.51181102362204722"/>
      <pageSetup paperSize="9" scale="90" orientation="landscape" r:id="rId1"/>
      <headerFooter alignWithMargins="0"/>
    </customSheetView>
    <customSheetView guid="{CFE03FCF-A4D8-435A-8A9B-0544466F5A93}" scale="120" showPageBreaks="1" topLeftCell="A7">
      <pane ySplit="7" topLeftCell="A580" activePane="bottomLeft" state="frozen"/>
      <selection pane="bottomLeft" activeCell="A583" sqref="A583:M585"/>
      <pageMargins left="0.55118110236220474" right="0.78740157480314965" top="0.39370078740157483" bottom="0.19685039370078741" header="0.51181102362204722" footer="0.51181102362204722"/>
      <pageSetup paperSize="9" scale="90" orientation="landscape" r:id="rId2"/>
      <headerFooter alignWithMargins="0"/>
    </customSheetView>
    <customSheetView guid="{3A56BBDD-68CD-4AEA-B9E4-12391459D4C4}" scale="150" showPageBreaks="1">
      <selection activeCell="E5" sqref="E5"/>
      <pageMargins left="0.75" right="0.75" top="1" bottom="1" header="0.5" footer="0.5"/>
      <pageSetup paperSize="9" scale="90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55118110236220474" right="0.78740157480314965" top="0.39370078740157483" bottom="0.19685039370078741" header="0.51181102362204722" footer="0.51181102362204722"/>
  <pageSetup paperSize="9" scale="9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A02CED38-EB4D-4DCD-8666-9999362993F5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A02CED38-EB4D-4DCD-8666-9999362993F5}">
      <selection activeCell="E13" sqref="E13"/>
      <pageMargins left="0.75" right="0.75" top="1" bottom="1" header="0.5" footer="0.5"/>
      <pageSetup paperSize="9" orientation="portrait" r:id="rId1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2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2019-10-01T11:07:19Z</cp:lastPrinted>
  <dcterms:created xsi:type="dcterms:W3CDTF">2010-02-05T08:24:46Z</dcterms:created>
  <dcterms:modified xsi:type="dcterms:W3CDTF">2019-10-01T11:07:28Z</dcterms:modified>
</cp:coreProperties>
</file>